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5"/>
  <workbookPr defaultThemeVersion="124226"/>
  <mc:AlternateContent xmlns:mc="http://schemas.openxmlformats.org/markup-compatibility/2006">
    <mc:Choice Requires="x15">
      <x15ac:absPath xmlns:x15ac="http://schemas.microsoft.com/office/spreadsheetml/2010/11/ac" url="C:\Users\mauren.garcia\Documents\15. PAD\2021\Documentos\15. Tabulados comparacion interanual\"/>
    </mc:Choice>
  </mc:AlternateContent>
  <xr:revisionPtr revIDLastSave="0" documentId="13_ncr:1_{52FE7227-A949-4CD9-B4B2-6EC0CD8B3E18}" xr6:coauthVersionLast="36" xr6:coauthVersionMax="36" xr10:uidLastSave="{00000000-0000-0000-0000-000000000000}"/>
  <bookViews>
    <workbookView xWindow="0" yWindow="0" windowWidth="1335" windowHeight="0" tabRatio="873" xr2:uid="{00000000-000D-0000-FFFF-FFFF00000000}"/>
  </bookViews>
  <sheets>
    <sheet name="Índice sitio Web" sheetId="33" r:id="rId1"/>
    <sheet name="C1 total" sheetId="14" r:id="rId2"/>
    <sheet name="C1 urbano" sheetId="34" r:id="rId3"/>
    <sheet name="C1 rural" sheetId="35" r:id="rId4"/>
    <sheet name="C1 hombre" sheetId="36" r:id="rId5"/>
    <sheet name="C1 mujer" sheetId="37" r:id="rId6"/>
    <sheet name="C2 total" sheetId="1" r:id="rId7"/>
    <sheet name="C2 urbano" sheetId="38" r:id="rId8"/>
    <sheet name="C2 rural" sheetId="39" r:id="rId9"/>
    <sheet name="C2 hombre" sheetId="40" r:id="rId10"/>
    <sheet name="C2 mujer" sheetId="41" r:id="rId11"/>
    <sheet name="C3 total" sheetId="22" r:id="rId12"/>
    <sheet name="C3 urbano" sheetId="42" r:id="rId13"/>
    <sheet name="C3 rural" sheetId="43" r:id="rId14"/>
    <sheet name="C3 hombre" sheetId="44" r:id="rId15"/>
    <sheet name="C3 mujer" sheetId="45" r:id="rId16"/>
    <sheet name="C4 total" sheetId="24" r:id="rId17"/>
    <sheet name="C4 urbano" sheetId="46" r:id="rId18"/>
    <sheet name="C4 rural" sheetId="47" r:id="rId19"/>
    <sheet name="C4 hombre" sheetId="48" r:id="rId20"/>
    <sheet name="C4 mujer" sheetId="49"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calcChain.xml><?xml version="1.0" encoding="utf-8"?>
<calcChain xmlns="http://schemas.openxmlformats.org/spreadsheetml/2006/main">
  <c r="E14" i="41" l="1"/>
  <c r="C55" i="49" l="1"/>
  <c r="C54" i="49"/>
  <c r="C53" i="49"/>
  <c r="C51" i="49"/>
  <c r="C49" i="49"/>
  <c r="C48" i="49"/>
  <c r="C46" i="49"/>
  <c r="C44" i="49"/>
  <c r="C43" i="49"/>
  <c r="C42" i="49"/>
  <c r="C40" i="49"/>
  <c r="C38" i="49"/>
  <c r="C37" i="49"/>
  <c r="C36" i="49"/>
  <c r="C35" i="49"/>
  <c r="C34" i="49"/>
  <c r="C33" i="49"/>
  <c r="C32" i="49"/>
  <c r="C31" i="49"/>
  <c r="C30" i="49"/>
  <c r="C28" i="49"/>
  <c r="C26" i="49"/>
  <c r="C25" i="49"/>
  <c r="C24" i="49"/>
  <c r="C23" i="49"/>
  <c r="C22" i="49"/>
  <c r="C21" i="49"/>
  <c r="C20" i="49"/>
  <c r="C19" i="49"/>
  <c r="C18" i="49"/>
  <c r="C17" i="49"/>
  <c r="C15" i="49"/>
  <c r="C14" i="49"/>
  <c r="C13" i="49"/>
  <c r="C12" i="49"/>
  <c r="C10" i="49"/>
  <c r="C9" i="49"/>
  <c r="C7" i="49"/>
  <c r="C55" i="48"/>
  <c r="C54" i="48"/>
  <c r="C53" i="48"/>
  <c r="C51" i="48"/>
  <c r="C49" i="48"/>
  <c r="C48" i="48"/>
  <c r="C46" i="48"/>
  <c r="C44" i="48"/>
  <c r="C43" i="48"/>
  <c r="C42" i="48"/>
  <c r="C40" i="48"/>
  <c r="C38" i="48"/>
  <c r="C37" i="48"/>
  <c r="C36" i="48"/>
  <c r="C35" i="48"/>
  <c r="C34" i="48"/>
  <c r="C33" i="48"/>
  <c r="C32" i="48"/>
  <c r="C31" i="48"/>
  <c r="C30" i="48"/>
  <c r="C28" i="48"/>
  <c r="C26" i="48"/>
  <c r="C25" i="48"/>
  <c r="C24" i="48"/>
  <c r="C23" i="48"/>
  <c r="C22" i="48"/>
  <c r="C21" i="48"/>
  <c r="C20" i="48"/>
  <c r="C19" i="48"/>
  <c r="C18" i="48"/>
  <c r="C17" i="48"/>
  <c r="C15" i="48"/>
  <c r="C14" i="48"/>
  <c r="C13" i="48"/>
  <c r="C12" i="48"/>
  <c r="C10" i="48"/>
  <c r="C9" i="48"/>
  <c r="C7" i="48"/>
  <c r="E55" i="49" l="1"/>
  <c r="D55" i="49"/>
  <c r="E54" i="49"/>
  <c r="D54" i="49"/>
  <c r="E53" i="49"/>
  <c r="D53" i="49"/>
  <c r="E51" i="49"/>
  <c r="D51" i="49"/>
  <c r="E49" i="49"/>
  <c r="D49" i="49"/>
  <c r="E48" i="49"/>
  <c r="D48" i="49"/>
  <c r="E46" i="49"/>
  <c r="D46" i="49"/>
  <c r="E44" i="49"/>
  <c r="D44" i="49"/>
  <c r="E43" i="49"/>
  <c r="D43" i="49"/>
  <c r="E42" i="49"/>
  <c r="D42" i="49"/>
  <c r="E40" i="49"/>
  <c r="D40" i="49"/>
  <c r="E38" i="49"/>
  <c r="D38" i="49"/>
  <c r="E37" i="49"/>
  <c r="D37" i="49"/>
  <c r="E36" i="49"/>
  <c r="D36" i="49"/>
  <c r="E35" i="49"/>
  <c r="D35" i="49"/>
  <c r="E34" i="49"/>
  <c r="D34" i="49"/>
  <c r="E33" i="49"/>
  <c r="D33" i="49"/>
  <c r="E32" i="49"/>
  <c r="D32" i="49"/>
  <c r="E31" i="49"/>
  <c r="D31" i="49"/>
  <c r="E30" i="49"/>
  <c r="D30" i="49"/>
  <c r="E28" i="49"/>
  <c r="D28" i="49"/>
  <c r="E26" i="49"/>
  <c r="D26" i="49"/>
  <c r="E25" i="49"/>
  <c r="D25" i="49"/>
  <c r="E24" i="49"/>
  <c r="D24" i="49"/>
  <c r="E23" i="49"/>
  <c r="D23" i="49"/>
  <c r="E22" i="49"/>
  <c r="D22" i="49"/>
  <c r="E21" i="49"/>
  <c r="D21" i="49"/>
  <c r="E20" i="49"/>
  <c r="D20" i="49"/>
  <c r="E19" i="49"/>
  <c r="D19" i="49"/>
  <c r="E18" i="49"/>
  <c r="D18" i="49"/>
  <c r="E17" i="49"/>
  <c r="D17" i="49"/>
  <c r="E15" i="49"/>
  <c r="D15" i="49"/>
  <c r="E14" i="49"/>
  <c r="D14" i="49"/>
  <c r="E13" i="49"/>
  <c r="D13" i="49"/>
  <c r="E12" i="49"/>
  <c r="D12" i="49"/>
  <c r="E10" i="49"/>
  <c r="D10" i="49"/>
  <c r="E9" i="49"/>
  <c r="D9" i="49"/>
  <c r="E7" i="49"/>
  <c r="D7" i="49"/>
  <c r="E55" i="48"/>
  <c r="D55" i="48"/>
  <c r="E54" i="48"/>
  <c r="D54" i="48"/>
  <c r="E53" i="48"/>
  <c r="D53" i="48"/>
  <c r="E51" i="48"/>
  <c r="D51" i="48"/>
  <c r="E49" i="48"/>
  <c r="D49" i="48"/>
  <c r="E48" i="48"/>
  <c r="D48" i="48"/>
  <c r="E46" i="48"/>
  <c r="D46" i="48"/>
  <c r="E44" i="48"/>
  <c r="D44" i="48"/>
  <c r="E43" i="48"/>
  <c r="D43" i="48"/>
  <c r="E42" i="48"/>
  <c r="D42" i="48"/>
  <c r="E40" i="48"/>
  <c r="D40" i="48"/>
  <c r="E38" i="48"/>
  <c r="D38" i="48"/>
  <c r="E37" i="48"/>
  <c r="D37" i="48"/>
  <c r="E36" i="48"/>
  <c r="D36" i="48"/>
  <c r="E35" i="48"/>
  <c r="D35" i="48"/>
  <c r="E34" i="48"/>
  <c r="D34" i="48"/>
  <c r="E33" i="48"/>
  <c r="D33" i="48"/>
  <c r="E32" i="48"/>
  <c r="D32" i="48"/>
  <c r="E31" i="48"/>
  <c r="D31" i="48"/>
  <c r="E30" i="48"/>
  <c r="D30" i="48"/>
  <c r="E28" i="48"/>
  <c r="D28" i="48"/>
  <c r="E26" i="48"/>
  <c r="D26" i="48"/>
  <c r="E25" i="48"/>
  <c r="D25" i="48"/>
  <c r="E24" i="48"/>
  <c r="D24" i="48"/>
  <c r="E23" i="48"/>
  <c r="D23" i="48"/>
  <c r="E22" i="48"/>
  <c r="D22" i="48"/>
  <c r="E21" i="48"/>
  <c r="D21" i="48"/>
  <c r="E20" i="48"/>
  <c r="D20" i="48"/>
  <c r="E19" i="48"/>
  <c r="D19" i="48"/>
  <c r="E18" i="48"/>
  <c r="D18" i="48"/>
  <c r="E17" i="48"/>
  <c r="D17" i="48"/>
  <c r="E15" i="48"/>
  <c r="D15" i="48"/>
  <c r="E14" i="48"/>
  <c r="D14" i="48"/>
  <c r="E13" i="48"/>
  <c r="D13" i="48"/>
  <c r="E12" i="48"/>
  <c r="D12" i="48"/>
  <c r="E10" i="48"/>
  <c r="D10" i="48"/>
  <c r="E9" i="48"/>
  <c r="D9" i="48"/>
  <c r="E7" i="48"/>
  <c r="D7" i="48"/>
  <c r="E55" i="47"/>
  <c r="C55" i="47"/>
  <c r="D55" i="47" s="1"/>
  <c r="E54" i="47"/>
  <c r="C54" i="47"/>
  <c r="D54" i="47" s="1"/>
  <c r="E53" i="47"/>
  <c r="C53" i="47"/>
  <c r="D53" i="47" s="1"/>
  <c r="E51" i="47"/>
  <c r="C51" i="47"/>
  <c r="D51" i="47" s="1"/>
  <c r="E49" i="47"/>
  <c r="C49" i="47"/>
  <c r="D49" i="47" s="1"/>
  <c r="E48" i="47"/>
  <c r="C48" i="47"/>
  <c r="D48" i="47" s="1"/>
  <c r="E46" i="47"/>
  <c r="C46" i="47"/>
  <c r="D46" i="47" s="1"/>
  <c r="E44" i="47"/>
  <c r="C44" i="47"/>
  <c r="D44" i="47" s="1"/>
  <c r="E43" i="47"/>
  <c r="C43" i="47"/>
  <c r="D43" i="47" s="1"/>
  <c r="E42" i="47"/>
  <c r="C42" i="47"/>
  <c r="D42" i="47" s="1"/>
  <c r="E40" i="47"/>
  <c r="C40" i="47"/>
  <c r="D40" i="47" s="1"/>
  <c r="E38" i="47"/>
  <c r="C38" i="47"/>
  <c r="D38" i="47" s="1"/>
  <c r="E37" i="47"/>
  <c r="C37" i="47"/>
  <c r="D37" i="47" s="1"/>
  <c r="E36" i="47"/>
  <c r="C36" i="47"/>
  <c r="D36" i="47" s="1"/>
  <c r="E35" i="47"/>
  <c r="C35" i="47"/>
  <c r="D35" i="47" s="1"/>
  <c r="E34" i="47"/>
  <c r="C34" i="47"/>
  <c r="D34" i="47" s="1"/>
  <c r="E33" i="47"/>
  <c r="C33" i="47"/>
  <c r="D33" i="47" s="1"/>
  <c r="E32" i="47"/>
  <c r="C32" i="47"/>
  <c r="D32" i="47" s="1"/>
  <c r="E31" i="47"/>
  <c r="C31" i="47"/>
  <c r="D31" i="47" s="1"/>
  <c r="E30" i="47"/>
  <c r="C30" i="47"/>
  <c r="D30" i="47" s="1"/>
  <c r="E28" i="47"/>
  <c r="C28" i="47"/>
  <c r="D28" i="47" s="1"/>
  <c r="E26" i="47"/>
  <c r="C26" i="47"/>
  <c r="D26" i="47" s="1"/>
  <c r="E25" i="47"/>
  <c r="C25" i="47"/>
  <c r="D25" i="47" s="1"/>
  <c r="E24" i="47"/>
  <c r="C24" i="47"/>
  <c r="D24" i="47" s="1"/>
  <c r="E23" i="47"/>
  <c r="C23" i="47"/>
  <c r="D23" i="47" s="1"/>
  <c r="E22" i="47"/>
  <c r="C22" i="47"/>
  <c r="D22" i="47" s="1"/>
  <c r="E21" i="47"/>
  <c r="C21" i="47"/>
  <c r="D21" i="47" s="1"/>
  <c r="E20" i="47"/>
  <c r="C20" i="47"/>
  <c r="D20" i="47" s="1"/>
  <c r="E19" i="47"/>
  <c r="C19" i="47"/>
  <c r="D19" i="47" s="1"/>
  <c r="E18" i="47"/>
  <c r="C18" i="47"/>
  <c r="D18" i="47" s="1"/>
  <c r="E17" i="47"/>
  <c r="C17" i="47"/>
  <c r="D17" i="47" s="1"/>
  <c r="E15" i="47"/>
  <c r="C15" i="47"/>
  <c r="D15" i="47" s="1"/>
  <c r="E14" i="47"/>
  <c r="C14" i="47"/>
  <c r="D14" i="47" s="1"/>
  <c r="E13" i="47"/>
  <c r="C13" i="47"/>
  <c r="D13" i="47" s="1"/>
  <c r="E12" i="47"/>
  <c r="C12" i="47"/>
  <c r="D12" i="47" s="1"/>
  <c r="E10" i="47"/>
  <c r="C10" i="47"/>
  <c r="D10" i="47" s="1"/>
  <c r="E9" i="47"/>
  <c r="C9" i="47"/>
  <c r="D9" i="47" s="1"/>
  <c r="E7" i="47"/>
  <c r="C7" i="47"/>
  <c r="D7" i="47" s="1"/>
  <c r="E55" i="46"/>
  <c r="C55" i="46"/>
  <c r="D55" i="46" s="1"/>
  <c r="E54" i="46"/>
  <c r="C54" i="46"/>
  <c r="D54" i="46" s="1"/>
  <c r="E53" i="46"/>
  <c r="C53" i="46"/>
  <c r="D53" i="46" s="1"/>
  <c r="E51" i="46"/>
  <c r="C51" i="46"/>
  <c r="D51" i="46" s="1"/>
  <c r="E49" i="46"/>
  <c r="C49" i="46"/>
  <c r="D49" i="46" s="1"/>
  <c r="E48" i="46"/>
  <c r="C48" i="46"/>
  <c r="D48" i="46" s="1"/>
  <c r="E46" i="46"/>
  <c r="C46" i="46"/>
  <c r="D46" i="46" s="1"/>
  <c r="E44" i="46"/>
  <c r="C44" i="46"/>
  <c r="D44" i="46" s="1"/>
  <c r="E43" i="46"/>
  <c r="C43" i="46"/>
  <c r="D43" i="46" s="1"/>
  <c r="E42" i="46"/>
  <c r="C42" i="46"/>
  <c r="D42" i="46" s="1"/>
  <c r="E40" i="46"/>
  <c r="C40" i="46"/>
  <c r="D40" i="46" s="1"/>
  <c r="E38" i="46"/>
  <c r="C38" i="46"/>
  <c r="D38" i="46" s="1"/>
  <c r="E37" i="46"/>
  <c r="C37" i="46"/>
  <c r="D37" i="46" s="1"/>
  <c r="E36" i="46"/>
  <c r="C36" i="46"/>
  <c r="D36" i="46" s="1"/>
  <c r="E35" i="46"/>
  <c r="C35" i="46"/>
  <c r="D35" i="46" s="1"/>
  <c r="E34" i="46"/>
  <c r="C34" i="46"/>
  <c r="D34" i="46" s="1"/>
  <c r="E33" i="46"/>
  <c r="C33" i="46"/>
  <c r="D33" i="46" s="1"/>
  <c r="E32" i="46"/>
  <c r="C32" i="46"/>
  <c r="D32" i="46" s="1"/>
  <c r="E31" i="46"/>
  <c r="C31" i="46"/>
  <c r="D31" i="46" s="1"/>
  <c r="E30" i="46"/>
  <c r="C30" i="46"/>
  <c r="D30" i="46" s="1"/>
  <c r="E28" i="46"/>
  <c r="C28" i="46"/>
  <c r="D28" i="46" s="1"/>
  <c r="E26" i="46"/>
  <c r="C26" i="46"/>
  <c r="D26" i="46" s="1"/>
  <c r="E25" i="46"/>
  <c r="C25" i="46"/>
  <c r="D25" i="46" s="1"/>
  <c r="E24" i="46"/>
  <c r="C24" i="46"/>
  <c r="D24" i="46" s="1"/>
  <c r="E23" i="46"/>
  <c r="C23" i="46"/>
  <c r="D23" i="46" s="1"/>
  <c r="E22" i="46"/>
  <c r="C22" i="46"/>
  <c r="D22" i="46" s="1"/>
  <c r="E21" i="46"/>
  <c r="C21" i="46"/>
  <c r="D21" i="46" s="1"/>
  <c r="E20" i="46"/>
  <c r="C20" i="46"/>
  <c r="D20" i="46" s="1"/>
  <c r="E19" i="46"/>
  <c r="C19" i="46"/>
  <c r="D19" i="46" s="1"/>
  <c r="E18" i="46"/>
  <c r="C18" i="46"/>
  <c r="D18" i="46" s="1"/>
  <c r="E17" i="46"/>
  <c r="C17" i="46"/>
  <c r="D17" i="46" s="1"/>
  <c r="E15" i="46"/>
  <c r="C15" i="46"/>
  <c r="D15" i="46" s="1"/>
  <c r="E14" i="46"/>
  <c r="C14" i="46"/>
  <c r="D14" i="46" s="1"/>
  <c r="E13" i="46"/>
  <c r="C13" i="46"/>
  <c r="D13" i="46" s="1"/>
  <c r="E12" i="46"/>
  <c r="C12" i="46"/>
  <c r="D12" i="46" s="1"/>
  <c r="E10" i="46"/>
  <c r="C10" i="46"/>
  <c r="D10" i="46" s="1"/>
  <c r="E9" i="46"/>
  <c r="C9" i="46"/>
  <c r="D9" i="46" s="1"/>
  <c r="E7" i="46"/>
  <c r="C7" i="46"/>
  <c r="D7" i="46" s="1"/>
  <c r="E78" i="45"/>
  <c r="C78" i="45"/>
  <c r="D78" i="45" s="1"/>
  <c r="E77" i="45"/>
  <c r="C77" i="45"/>
  <c r="D77" i="45" s="1"/>
  <c r="E76" i="45"/>
  <c r="C76" i="45"/>
  <c r="D76" i="45" s="1"/>
  <c r="E75" i="45"/>
  <c r="C75" i="45"/>
  <c r="D75" i="45" s="1"/>
  <c r="C72" i="45"/>
  <c r="D72" i="45" s="1"/>
  <c r="E71" i="45"/>
  <c r="C71" i="45"/>
  <c r="D71" i="45" s="1"/>
  <c r="E70" i="45"/>
  <c r="C70" i="45"/>
  <c r="D70" i="45" s="1"/>
  <c r="F69" i="45"/>
  <c r="F68" i="45" s="1"/>
  <c r="E69" i="45"/>
  <c r="C69" i="45"/>
  <c r="D69" i="45" s="1"/>
  <c r="E68" i="45"/>
  <c r="C68" i="45"/>
  <c r="E67" i="45"/>
  <c r="C67" i="45"/>
  <c r="D67" i="45" s="1"/>
  <c r="E65" i="45"/>
  <c r="C65" i="45"/>
  <c r="D65" i="45" s="1"/>
  <c r="E64" i="45"/>
  <c r="C64" i="45"/>
  <c r="D64" i="45" s="1"/>
  <c r="F63" i="45"/>
  <c r="E63" i="45"/>
  <c r="C63" i="45"/>
  <c r="D63" i="45" s="1"/>
  <c r="F62" i="45"/>
  <c r="E62" i="45"/>
  <c r="C62" i="45"/>
  <c r="D62" i="45" s="1"/>
  <c r="E61" i="45"/>
  <c r="C61" i="45"/>
  <c r="D61" i="45" s="1"/>
  <c r="C59" i="45"/>
  <c r="D59" i="45" s="1"/>
  <c r="E58" i="45"/>
  <c r="C58" i="45"/>
  <c r="D58" i="45" s="1"/>
  <c r="E57" i="45"/>
  <c r="C57" i="45"/>
  <c r="D57" i="45" s="1"/>
  <c r="F56" i="45"/>
  <c r="F55" i="45" s="1"/>
  <c r="E56" i="45"/>
  <c r="C56" i="45"/>
  <c r="D56" i="45" s="1"/>
  <c r="E55" i="45"/>
  <c r="C55" i="45"/>
  <c r="D55" i="45" s="1"/>
  <c r="E54" i="45"/>
  <c r="C54" i="45"/>
  <c r="D54" i="45" s="1"/>
  <c r="F52" i="45"/>
  <c r="F51" i="45" s="1"/>
  <c r="E52" i="45"/>
  <c r="C52" i="45"/>
  <c r="D52" i="45" s="1"/>
  <c r="E51" i="45"/>
  <c r="C51" i="45"/>
  <c r="E50" i="45"/>
  <c r="C50" i="45"/>
  <c r="D50" i="45" s="1"/>
  <c r="E48" i="45"/>
  <c r="C48" i="45"/>
  <c r="F47" i="45"/>
  <c r="F46" i="45" s="1"/>
  <c r="E47" i="45"/>
  <c r="C47" i="45"/>
  <c r="D47" i="45" s="1"/>
  <c r="E46" i="45"/>
  <c r="C46" i="45"/>
  <c r="E44" i="45"/>
  <c r="C44" i="45"/>
  <c r="D44" i="45" s="1"/>
  <c r="E42" i="45"/>
  <c r="C42" i="45"/>
  <c r="D42" i="45" s="1"/>
  <c r="E41" i="45"/>
  <c r="C41" i="45"/>
  <c r="D41" i="45" s="1"/>
  <c r="E40" i="45"/>
  <c r="C40" i="45"/>
  <c r="D40" i="45" s="1"/>
  <c r="E39" i="45"/>
  <c r="C39" i="45"/>
  <c r="D39" i="45" s="1"/>
  <c r="C36" i="45"/>
  <c r="D36" i="45" s="1"/>
  <c r="E35" i="45"/>
  <c r="C35" i="45"/>
  <c r="D35" i="45" s="1"/>
  <c r="E34" i="45"/>
  <c r="C34" i="45"/>
  <c r="D34" i="45" s="1"/>
  <c r="E33" i="45"/>
  <c r="C33" i="45"/>
  <c r="D33" i="45" s="1"/>
  <c r="F32" i="45"/>
  <c r="F31" i="45" s="1"/>
  <c r="E32" i="45"/>
  <c r="C32" i="45"/>
  <c r="E31" i="45"/>
  <c r="C31" i="45"/>
  <c r="D31" i="45" s="1"/>
  <c r="E29" i="45"/>
  <c r="C29" i="45"/>
  <c r="D29" i="45" s="1"/>
  <c r="E28" i="45"/>
  <c r="C28" i="45"/>
  <c r="D28" i="45" s="1"/>
  <c r="E27" i="45"/>
  <c r="C27" i="45"/>
  <c r="D27" i="45" s="1"/>
  <c r="F26" i="45"/>
  <c r="F25" i="45" s="1"/>
  <c r="E26" i="45"/>
  <c r="C26" i="45"/>
  <c r="E25" i="45"/>
  <c r="C25" i="45"/>
  <c r="C23" i="45"/>
  <c r="D23" i="45" s="1"/>
  <c r="E22" i="45"/>
  <c r="C22" i="45"/>
  <c r="D22" i="45" s="1"/>
  <c r="E21" i="45"/>
  <c r="C21" i="45"/>
  <c r="D21" i="45" s="1"/>
  <c r="E20" i="45"/>
  <c r="C20" i="45"/>
  <c r="D20" i="45" s="1"/>
  <c r="F19" i="45"/>
  <c r="F18" i="45" s="1"/>
  <c r="E19" i="45"/>
  <c r="C19" i="45"/>
  <c r="E18" i="45"/>
  <c r="C18" i="45"/>
  <c r="D18" i="45" s="1"/>
  <c r="E16" i="45"/>
  <c r="C16" i="45"/>
  <c r="D16" i="45" s="1"/>
  <c r="F15" i="45"/>
  <c r="F14" i="45" s="1"/>
  <c r="E15" i="45"/>
  <c r="C15" i="45"/>
  <c r="D15" i="45" s="1"/>
  <c r="E14" i="45"/>
  <c r="C14" i="45"/>
  <c r="D14" i="45" s="1"/>
  <c r="E12" i="45"/>
  <c r="C12" i="45"/>
  <c r="D12" i="45" s="1"/>
  <c r="E11" i="45"/>
  <c r="C11" i="45"/>
  <c r="D11" i="45" s="1"/>
  <c r="F10" i="45"/>
  <c r="F9" i="45" s="1"/>
  <c r="E10" i="45"/>
  <c r="C10" i="45"/>
  <c r="D10" i="45" s="1"/>
  <c r="E9" i="45"/>
  <c r="C9" i="45"/>
  <c r="D9" i="45" s="1"/>
  <c r="E7" i="45"/>
  <c r="C7" i="45"/>
  <c r="D7" i="45" s="1"/>
  <c r="E78" i="44"/>
  <c r="C78" i="44"/>
  <c r="D78" i="44" s="1"/>
  <c r="E77" i="44"/>
  <c r="C77" i="44"/>
  <c r="D77" i="44" s="1"/>
  <c r="E76" i="44"/>
  <c r="C76" i="44"/>
  <c r="D76" i="44" s="1"/>
  <c r="E75" i="44"/>
  <c r="C75" i="44"/>
  <c r="D75" i="44" s="1"/>
  <c r="C72" i="44"/>
  <c r="D72" i="44" s="1"/>
  <c r="E71" i="44"/>
  <c r="C71" i="44"/>
  <c r="D71" i="44" s="1"/>
  <c r="E70" i="44"/>
  <c r="C70" i="44"/>
  <c r="D70" i="44" s="1"/>
  <c r="F69" i="44"/>
  <c r="F68" i="44" s="1"/>
  <c r="E69" i="44"/>
  <c r="C69" i="44"/>
  <c r="D69" i="44" s="1"/>
  <c r="E68" i="44"/>
  <c r="C68" i="44"/>
  <c r="E67" i="44"/>
  <c r="C67" i="44"/>
  <c r="E65" i="44"/>
  <c r="C65" i="44"/>
  <c r="D65" i="44" s="1"/>
  <c r="E64" i="44"/>
  <c r="C64" i="44"/>
  <c r="D64" i="44" s="1"/>
  <c r="F63" i="44"/>
  <c r="F62" i="44" s="1"/>
  <c r="E63" i="44"/>
  <c r="C63" i="44"/>
  <c r="D63" i="44" s="1"/>
  <c r="E62" i="44"/>
  <c r="C62" i="44"/>
  <c r="E61" i="44"/>
  <c r="C61" i="44"/>
  <c r="D61" i="44" s="1"/>
  <c r="C59" i="44"/>
  <c r="D59" i="44" s="1"/>
  <c r="E58" i="44"/>
  <c r="C58" i="44"/>
  <c r="D58" i="44" s="1"/>
  <c r="E57" i="44"/>
  <c r="C57" i="44"/>
  <c r="D57" i="44" s="1"/>
  <c r="F56" i="44"/>
  <c r="F55" i="44" s="1"/>
  <c r="E56" i="44"/>
  <c r="C56" i="44"/>
  <c r="D56" i="44" s="1"/>
  <c r="C55" i="44"/>
  <c r="D55" i="44" s="1"/>
  <c r="E54" i="44"/>
  <c r="C54" i="44"/>
  <c r="D54" i="44" s="1"/>
  <c r="F52" i="44"/>
  <c r="F51" i="44" s="1"/>
  <c r="E52" i="44"/>
  <c r="C52" i="44"/>
  <c r="D52" i="44" s="1"/>
  <c r="E51" i="44"/>
  <c r="C51" i="44"/>
  <c r="D51" i="44" s="1"/>
  <c r="E50" i="44"/>
  <c r="C50" i="44"/>
  <c r="D50" i="44" s="1"/>
  <c r="E48" i="44"/>
  <c r="C48" i="44"/>
  <c r="D48" i="44" s="1"/>
  <c r="F47" i="44"/>
  <c r="F46" i="44" s="1"/>
  <c r="E47" i="44"/>
  <c r="C47" i="44"/>
  <c r="D47" i="44" s="1"/>
  <c r="E46" i="44"/>
  <c r="C46" i="44"/>
  <c r="D46" i="44" s="1"/>
  <c r="E44" i="44"/>
  <c r="C44" i="44"/>
  <c r="D44" i="44" s="1"/>
  <c r="E42" i="44"/>
  <c r="C42" i="44"/>
  <c r="D42" i="44" s="1"/>
  <c r="E41" i="44"/>
  <c r="C41" i="44"/>
  <c r="D41" i="44" s="1"/>
  <c r="E40" i="44"/>
  <c r="C40" i="44"/>
  <c r="D40" i="44" s="1"/>
  <c r="E39" i="44"/>
  <c r="C39" i="44"/>
  <c r="D39" i="44" s="1"/>
  <c r="C36" i="44"/>
  <c r="D36" i="44" s="1"/>
  <c r="E35" i="44"/>
  <c r="C35" i="44"/>
  <c r="D35" i="44" s="1"/>
  <c r="E34" i="44"/>
  <c r="C34" i="44"/>
  <c r="D34" i="44" s="1"/>
  <c r="E33" i="44"/>
  <c r="C33" i="44"/>
  <c r="D33" i="44" s="1"/>
  <c r="F32" i="44"/>
  <c r="F31" i="44" s="1"/>
  <c r="E32" i="44"/>
  <c r="C32" i="44"/>
  <c r="E31" i="44"/>
  <c r="C31" i="44"/>
  <c r="E29" i="44"/>
  <c r="C29" i="44"/>
  <c r="E28" i="44"/>
  <c r="C28" i="44"/>
  <c r="D28" i="44" s="1"/>
  <c r="E27" i="44"/>
  <c r="C27" i="44"/>
  <c r="D27" i="44" s="1"/>
  <c r="F26" i="44"/>
  <c r="F25" i="44" s="1"/>
  <c r="E26" i="44"/>
  <c r="C26" i="44"/>
  <c r="D26" i="44" s="1"/>
  <c r="E25" i="44"/>
  <c r="C25" i="44"/>
  <c r="C23" i="44"/>
  <c r="D23" i="44" s="1"/>
  <c r="E22" i="44"/>
  <c r="C22" i="44"/>
  <c r="D22" i="44" s="1"/>
  <c r="E21" i="44"/>
  <c r="C21" i="44"/>
  <c r="D21" i="44" s="1"/>
  <c r="E20" i="44"/>
  <c r="C20" i="44"/>
  <c r="D20" i="44" s="1"/>
  <c r="F19" i="44"/>
  <c r="F18" i="44" s="1"/>
  <c r="E19" i="44"/>
  <c r="C19" i="44"/>
  <c r="E18" i="44"/>
  <c r="C18" i="44"/>
  <c r="E16" i="44"/>
  <c r="C16" i="44"/>
  <c r="D16" i="44" s="1"/>
  <c r="F15" i="44"/>
  <c r="F14" i="44" s="1"/>
  <c r="E15" i="44"/>
  <c r="C15" i="44"/>
  <c r="E14" i="44"/>
  <c r="C14" i="44"/>
  <c r="E12" i="44"/>
  <c r="C12" i="44"/>
  <c r="D12" i="44" s="1"/>
  <c r="E11" i="44"/>
  <c r="C11" i="44"/>
  <c r="D11" i="44" s="1"/>
  <c r="F10" i="44"/>
  <c r="F9" i="44" s="1"/>
  <c r="E10" i="44"/>
  <c r="C10" i="44"/>
  <c r="E9" i="44"/>
  <c r="C9" i="44"/>
  <c r="E7" i="44"/>
  <c r="C7" i="44"/>
  <c r="D7" i="44" s="1"/>
  <c r="E78" i="43"/>
  <c r="C78" i="43"/>
  <c r="D78" i="43" s="1"/>
  <c r="E77" i="43"/>
  <c r="C77" i="43"/>
  <c r="D77" i="43" s="1"/>
  <c r="E76" i="43"/>
  <c r="C76" i="43"/>
  <c r="D76" i="43" s="1"/>
  <c r="E75" i="43"/>
  <c r="C75" i="43"/>
  <c r="D75" i="43" s="1"/>
  <c r="C72" i="43"/>
  <c r="D72" i="43" s="1"/>
  <c r="C71" i="43"/>
  <c r="D71" i="43" s="1"/>
  <c r="E70" i="43"/>
  <c r="C70" i="43"/>
  <c r="D70" i="43" s="1"/>
  <c r="F69" i="43"/>
  <c r="F68" i="43" s="1"/>
  <c r="E69" i="43"/>
  <c r="C69" i="43"/>
  <c r="D69" i="43" s="1"/>
  <c r="E68" i="43"/>
  <c r="C68" i="43"/>
  <c r="E67" i="43"/>
  <c r="C67" i="43"/>
  <c r="E65" i="43"/>
  <c r="C65" i="43"/>
  <c r="D65" i="43" s="1"/>
  <c r="E64" i="43"/>
  <c r="C64" i="43"/>
  <c r="D64" i="43" s="1"/>
  <c r="F63" i="43"/>
  <c r="F62" i="43" s="1"/>
  <c r="E63" i="43"/>
  <c r="C63" i="43"/>
  <c r="D63" i="43" s="1"/>
  <c r="E62" i="43"/>
  <c r="C62" i="43"/>
  <c r="E61" i="43"/>
  <c r="C61" i="43"/>
  <c r="D61" i="43" s="1"/>
  <c r="C59" i="43"/>
  <c r="D59" i="43" s="1"/>
  <c r="E58" i="43"/>
  <c r="C58" i="43"/>
  <c r="D58" i="43" s="1"/>
  <c r="E57" i="43"/>
  <c r="C57" i="43"/>
  <c r="D57" i="43" s="1"/>
  <c r="F56" i="43"/>
  <c r="F55" i="43" s="1"/>
  <c r="E56" i="43"/>
  <c r="C56" i="43"/>
  <c r="D56" i="43" s="1"/>
  <c r="E55" i="43"/>
  <c r="C55" i="43"/>
  <c r="E54" i="43"/>
  <c r="C54" i="43"/>
  <c r="F52" i="43"/>
  <c r="F51" i="43" s="1"/>
  <c r="E52" i="43"/>
  <c r="C52" i="43"/>
  <c r="E51" i="43"/>
  <c r="C51" i="43"/>
  <c r="D51" i="43" s="1"/>
  <c r="E50" i="43"/>
  <c r="C50" i="43"/>
  <c r="E48" i="43"/>
  <c r="C48" i="43"/>
  <c r="D48" i="43" s="1"/>
  <c r="F47" i="43"/>
  <c r="F46" i="43" s="1"/>
  <c r="E47" i="43"/>
  <c r="C47" i="43"/>
  <c r="E46" i="43"/>
  <c r="C46" i="43"/>
  <c r="D46" i="43" s="1"/>
  <c r="E44" i="43"/>
  <c r="C44" i="43"/>
  <c r="D44" i="43" s="1"/>
  <c r="E42" i="43"/>
  <c r="C42" i="43"/>
  <c r="D42" i="43" s="1"/>
  <c r="E41" i="43"/>
  <c r="C41" i="43"/>
  <c r="D41" i="43" s="1"/>
  <c r="E40" i="43"/>
  <c r="C40" i="43"/>
  <c r="D40" i="43" s="1"/>
  <c r="E39" i="43"/>
  <c r="C39" i="43"/>
  <c r="D39" i="43" s="1"/>
  <c r="C36" i="43"/>
  <c r="D36" i="43" s="1"/>
  <c r="E35" i="43"/>
  <c r="C35" i="43"/>
  <c r="E34" i="43"/>
  <c r="C34" i="43"/>
  <c r="D34" i="43" s="1"/>
  <c r="E33" i="43"/>
  <c r="C33" i="43"/>
  <c r="D33" i="43" s="1"/>
  <c r="F32" i="43"/>
  <c r="F31" i="43" s="1"/>
  <c r="E32" i="43"/>
  <c r="C32" i="43"/>
  <c r="D32" i="43" s="1"/>
  <c r="E31" i="43"/>
  <c r="C31" i="43"/>
  <c r="D31" i="43" s="1"/>
  <c r="E29" i="43"/>
  <c r="C29" i="43"/>
  <c r="E28" i="43"/>
  <c r="C28" i="43"/>
  <c r="D28" i="43" s="1"/>
  <c r="E27" i="43"/>
  <c r="C27" i="43"/>
  <c r="D27" i="43" s="1"/>
  <c r="F26" i="43"/>
  <c r="F25" i="43" s="1"/>
  <c r="E26" i="43"/>
  <c r="C26" i="43"/>
  <c r="D26" i="43" s="1"/>
  <c r="E25" i="43"/>
  <c r="C25" i="43"/>
  <c r="D25" i="43" s="1"/>
  <c r="C23" i="43"/>
  <c r="D23" i="43" s="1"/>
  <c r="E22" i="43"/>
  <c r="C22" i="43"/>
  <c r="D22" i="43" s="1"/>
  <c r="E21" i="43"/>
  <c r="C21" i="43"/>
  <c r="D21" i="43" s="1"/>
  <c r="E20" i="43"/>
  <c r="C20" i="43"/>
  <c r="D20" i="43" s="1"/>
  <c r="F19" i="43"/>
  <c r="F18" i="43" s="1"/>
  <c r="E19" i="43"/>
  <c r="C19" i="43"/>
  <c r="D19" i="43" s="1"/>
  <c r="E18" i="43"/>
  <c r="C18" i="43"/>
  <c r="E16" i="43"/>
  <c r="C16" i="43"/>
  <c r="D16" i="43" s="1"/>
  <c r="F15" i="43"/>
  <c r="F14" i="43" s="1"/>
  <c r="E15" i="43"/>
  <c r="C15" i="43"/>
  <c r="E14" i="43"/>
  <c r="C14" i="43"/>
  <c r="D14" i="43" s="1"/>
  <c r="E12" i="43"/>
  <c r="C12" i="43"/>
  <c r="D12" i="43" s="1"/>
  <c r="E11" i="43"/>
  <c r="C11" i="43"/>
  <c r="D11" i="43" s="1"/>
  <c r="F10" i="43"/>
  <c r="F9" i="43" s="1"/>
  <c r="E10" i="43"/>
  <c r="C10" i="43"/>
  <c r="D10" i="43" s="1"/>
  <c r="E9" i="43"/>
  <c r="C9" i="43"/>
  <c r="D9" i="43" s="1"/>
  <c r="E7" i="43"/>
  <c r="C7" i="43"/>
  <c r="D7" i="43" s="1"/>
  <c r="E78" i="42"/>
  <c r="C78" i="42"/>
  <c r="D78" i="42" s="1"/>
  <c r="E77" i="42"/>
  <c r="C77" i="42"/>
  <c r="D77" i="42" s="1"/>
  <c r="E76" i="42"/>
  <c r="C76" i="42"/>
  <c r="D76" i="42" s="1"/>
  <c r="E75" i="42"/>
  <c r="C75" i="42"/>
  <c r="D75" i="42" s="1"/>
  <c r="C72" i="42"/>
  <c r="D72" i="42" s="1"/>
  <c r="C71" i="42"/>
  <c r="D71" i="42" s="1"/>
  <c r="E70" i="42"/>
  <c r="C70" i="42"/>
  <c r="D70" i="42" s="1"/>
  <c r="F69" i="42"/>
  <c r="F68" i="42" s="1"/>
  <c r="E69" i="42"/>
  <c r="C69" i="42"/>
  <c r="D69" i="42" s="1"/>
  <c r="E68" i="42"/>
  <c r="C68" i="42"/>
  <c r="D68" i="42" s="1"/>
  <c r="E67" i="42"/>
  <c r="C67" i="42"/>
  <c r="D67" i="42" s="1"/>
  <c r="E65" i="42"/>
  <c r="C65" i="42"/>
  <c r="D65" i="42" s="1"/>
  <c r="C64" i="42"/>
  <c r="D64" i="42" s="1"/>
  <c r="F63" i="42"/>
  <c r="F62" i="42" s="1"/>
  <c r="E63" i="42"/>
  <c r="C63" i="42"/>
  <c r="D63" i="42" s="1"/>
  <c r="E62" i="42"/>
  <c r="C62" i="42"/>
  <c r="E61" i="42"/>
  <c r="C61" i="42"/>
  <c r="D61" i="42" s="1"/>
  <c r="C59" i="42"/>
  <c r="D59" i="42" s="1"/>
  <c r="E58" i="42"/>
  <c r="C58" i="42"/>
  <c r="D58" i="42" s="1"/>
  <c r="E57" i="42"/>
  <c r="C57" i="42"/>
  <c r="D57" i="42" s="1"/>
  <c r="F56" i="42"/>
  <c r="F55" i="42" s="1"/>
  <c r="E56" i="42"/>
  <c r="C56" i="42"/>
  <c r="D56" i="42" s="1"/>
  <c r="E55" i="42"/>
  <c r="C55" i="42"/>
  <c r="E54" i="42"/>
  <c r="C54" i="42"/>
  <c r="F52" i="42"/>
  <c r="F51" i="42" s="1"/>
  <c r="E52" i="42"/>
  <c r="C52" i="42"/>
  <c r="E51" i="42"/>
  <c r="C51" i="42"/>
  <c r="D51" i="42" s="1"/>
  <c r="E50" i="42"/>
  <c r="C50" i="42"/>
  <c r="E48" i="42"/>
  <c r="C48" i="42"/>
  <c r="D48" i="42" s="1"/>
  <c r="F47" i="42"/>
  <c r="F46" i="42" s="1"/>
  <c r="E47" i="42"/>
  <c r="C47" i="42"/>
  <c r="E46" i="42"/>
  <c r="C46" i="42"/>
  <c r="D46" i="42" s="1"/>
  <c r="E44" i="42"/>
  <c r="C44" i="42"/>
  <c r="D44" i="42" s="1"/>
  <c r="E42" i="42"/>
  <c r="C42" i="42"/>
  <c r="D42" i="42" s="1"/>
  <c r="E41" i="42"/>
  <c r="C41" i="42"/>
  <c r="D41" i="42" s="1"/>
  <c r="E40" i="42"/>
  <c r="C40" i="42"/>
  <c r="D40" i="42" s="1"/>
  <c r="E39" i="42"/>
  <c r="C39" i="42"/>
  <c r="D39" i="42" s="1"/>
  <c r="C36" i="42"/>
  <c r="D36" i="42" s="1"/>
  <c r="E35" i="42"/>
  <c r="C35" i="42"/>
  <c r="D35" i="42" s="1"/>
  <c r="E34" i="42"/>
  <c r="C34" i="42"/>
  <c r="D34" i="42" s="1"/>
  <c r="E33" i="42"/>
  <c r="C33" i="42"/>
  <c r="D33" i="42" s="1"/>
  <c r="F32" i="42"/>
  <c r="F31" i="42" s="1"/>
  <c r="E32" i="42"/>
  <c r="C32" i="42"/>
  <c r="E31" i="42"/>
  <c r="C31" i="42"/>
  <c r="D31" i="42" s="1"/>
  <c r="E29" i="42"/>
  <c r="C29" i="42"/>
  <c r="D29" i="42" s="1"/>
  <c r="E28" i="42"/>
  <c r="C28" i="42"/>
  <c r="D28" i="42" s="1"/>
  <c r="E27" i="42"/>
  <c r="C27" i="42"/>
  <c r="D27" i="42" s="1"/>
  <c r="F26" i="42"/>
  <c r="F25" i="42" s="1"/>
  <c r="E26" i="42"/>
  <c r="C26" i="42"/>
  <c r="D26" i="42" s="1"/>
  <c r="E25" i="42"/>
  <c r="C25" i="42"/>
  <c r="D25" i="42" s="1"/>
  <c r="C23" i="42"/>
  <c r="D23" i="42" s="1"/>
  <c r="E22" i="42"/>
  <c r="C22" i="42"/>
  <c r="D22" i="42" s="1"/>
  <c r="E21" i="42"/>
  <c r="C21" i="42"/>
  <c r="D21" i="42" s="1"/>
  <c r="E20" i="42"/>
  <c r="C20" i="42"/>
  <c r="D20" i="42" s="1"/>
  <c r="F19" i="42"/>
  <c r="F18" i="42" s="1"/>
  <c r="E19" i="42"/>
  <c r="C19" i="42"/>
  <c r="D19" i="42" s="1"/>
  <c r="E18" i="42"/>
  <c r="C18" i="42"/>
  <c r="D18" i="42" s="1"/>
  <c r="E16" i="42"/>
  <c r="C16" i="42"/>
  <c r="D16" i="42" s="1"/>
  <c r="F15" i="42"/>
  <c r="F14" i="42" s="1"/>
  <c r="E15" i="42"/>
  <c r="C15" i="42"/>
  <c r="E14" i="42"/>
  <c r="C14" i="42"/>
  <c r="D14" i="42" s="1"/>
  <c r="E12" i="42"/>
  <c r="C12" i="42"/>
  <c r="D12" i="42" s="1"/>
  <c r="E11" i="42"/>
  <c r="C11" i="42"/>
  <c r="D11" i="42" s="1"/>
  <c r="F10" i="42"/>
  <c r="F9" i="42" s="1"/>
  <c r="E10" i="42"/>
  <c r="C10" i="42"/>
  <c r="E9" i="42"/>
  <c r="C9" i="42"/>
  <c r="D9" i="42" s="1"/>
  <c r="E7" i="42"/>
  <c r="C7" i="42"/>
  <c r="D7" i="42" s="1"/>
  <c r="F61" i="41"/>
  <c r="E61" i="41"/>
  <c r="C61" i="41"/>
  <c r="G61" i="41" s="1"/>
  <c r="F60" i="41"/>
  <c r="E60" i="41"/>
  <c r="C60" i="41"/>
  <c r="G60" i="41" s="1"/>
  <c r="F59" i="41"/>
  <c r="E59" i="41"/>
  <c r="C59" i="41"/>
  <c r="F58" i="41"/>
  <c r="E58" i="41"/>
  <c r="C58" i="41"/>
  <c r="E56" i="41"/>
  <c r="C56" i="41"/>
  <c r="D56" i="41" s="1"/>
  <c r="E53" i="41"/>
  <c r="C53" i="41"/>
  <c r="D53" i="41" s="1"/>
  <c r="E52" i="41"/>
  <c r="C52" i="41"/>
  <c r="D52" i="41" s="1"/>
  <c r="E50" i="41"/>
  <c r="C50" i="41"/>
  <c r="D50" i="41" s="1"/>
  <c r="C48" i="41"/>
  <c r="D48" i="41" s="1"/>
  <c r="F47" i="41"/>
  <c r="E47" i="41"/>
  <c r="C47" i="41"/>
  <c r="F46" i="41"/>
  <c r="E46" i="41"/>
  <c r="C46" i="41"/>
  <c r="F45" i="41"/>
  <c r="E45" i="41"/>
  <c r="C45" i="41"/>
  <c r="D45" i="41" s="1"/>
  <c r="E43" i="41"/>
  <c r="C43" i="41"/>
  <c r="D43" i="41" s="1"/>
  <c r="C41" i="41"/>
  <c r="D41" i="41" s="1"/>
  <c r="E40" i="41"/>
  <c r="C40" i="41"/>
  <c r="D40" i="41" s="1"/>
  <c r="E39" i="41"/>
  <c r="C39" i="41"/>
  <c r="D39" i="41" s="1"/>
  <c r="E38" i="41"/>
  <c r="C38" i="41"/>
  <c r="D38" i="41" s="1"/>
  <c r="E37" i="41"/>
  <c r="C37" i="41"/>
  <c r="D37" i="41" s="1"/>
  <c r="E36" i="41"/>
  <c r="C36" i="41"/>
  <c r="D36" i="41" s="1"/>
  <c r="E35" i="41"/>
  <c r="C35" i="41"/>
  <c r="D35" i="41" s="1"/>
  <c r="E34" i="41"/>
  <c r="C34" i="41"/>
  <c r="D34" i="41" s="1"/>
  <c r="E33" i="41"/>
  <c r="C33" i="41"/>
  <c r="D33" i="41" s="1"/>
  <c r="E32" i="41"/>
  <c r="C32" i="41"/>
  <c r="D32" i="41" s="1"/>
  <c r="E30" i="41"/>
  <c r="C30" i="41"/>
  <c r="D30" i="41" s="1"/>
  <c r="C28" i="41"/>
  <c r="D28" i="41" s="1"/>
  <c r="F26" i="41"/>
  <c r="E26" i="41"/>
  <c r="C26" i="41"/>
  <c r="D26" i="41" s="1"/>
  <c r="F25" i="41"/>
  <c r="E25" i="41"/>
  <c r="C25" i="41"/>
  <c r="G25" i="41" s="1"/>
  <c r="F24" i="41"/>
  <c r="E24" i="41"/>
  <c r="C24" i="41"/>
  <c r="G24" i="41" s="1"/>
  <c r="F23" i="41"/>
  <c r="E23" i="41"/>
  <c r="C23" i="41"/>
  <c r="G23" i="41" s="1"/>
  <c r="F22" i="41"/>
  <c r="E22" i="41"/>
  <c r="C22" i="41"/>
  <c r="D22" i="41" s="1"/>
  <c r="F21" i="41"/>
  <c r="E21" i="41"/>
  <c r="C21" i="41"/>
  <c r="G21" i="41" s="1"/>
  <c r="F20" i="41"/>
  <c r="E20" i="41"/>
  <c r="C20" i="41"/>
  <c r="D20" i="41" s="1"/>
  <c r="F19" i="41"/>
  <c r="E19" i="41"/>
  <c r="C19" i="41"/>
  <c r="G19" i="41" s="1"/>
  <c r="F18" i="41"/>
  <c r="E18" i="41"/>
  <c r="C18" i="41"/>
  <c r="D18" i="41" s="1"/>
  <c r="F17" i="41"/>
  <c r="E17" i="41"/>
  <c r="C17" i="41"/>
  <c r="D17" i="41" s="1"/>
  <c r="E15" i="41"/>
  <c r="C15" i="41"/>
  <c r="D15" i="41" s="1"/>
  <c r="C14" i="41"/>
  <c r="D14" i="41" s="1"/>
  <c r="E13" i="41"/>
  <c r="C13" i="41"/>
  <c r="D13" i="41" s="1"/>
  <c r="F12" i="41"/>
  <c r="E12" i="41"/>
  <c r="C12" i="41"/>
  <c r="G12" i="41" s="1"/>
  <c r="E10" i="41"/>
  <c r="C10" i="41"/>
  <c r="D10" i="41" s="1"/>
  <c r="F9" i="41"/>
  <c r="E9" i="41"/>
  <c r="C9" i="41"/>
  <c r="G9" i="41" s="1"/>
  <c r="F7" i="41"/>
  <c r="E7" i="41"/>
  <c r="C7" i="41"/>
  <c r="D7" i="41" s="1"/>
  <c r="F61" i="40"/>
  <c r="E61" i="40"/>
  <c r="C61" i="40"/>
  <c r="D61" i="40" s="1"/>
  <c r="F60" i="40"/>
  <c r="E60" i="40"/>
  <c r="C60" i="40"/>
  <c r="G60" i="40" s="1"/>
  <c r="F59" i="40"/>
  <c r="E59" i="40"/>
  <c r="C59" i="40"/>
  <c r="G59" i="40" s="1"/>
  <c r="F58" i="40"/>
  <c r="E58" i="40"/>
  <c r="C58" i="40"/>
  <c r="D58" i="40" s="1"/>
  <c r="E56" i="40"/>
  <c r="C56" i="40"/>
  <c r="D56" i="40" s="1"/>
  <c r="E53" i="40"/>
  <c r="C53" i="40"/>
  <c r="D53" i="40" s="1"/>
  <c r="E52" i="40"/>
  <c r="C52" i="40"/>
  <c r="D52" i="40" s="1"/>
  <c r="E50" i="40"/>
  <c r="C50" i="40"/>
  <c r="D50" i="40" s="1"/>
  <c r="F48" i="40"/>
  <c r="C48" i="40"/>
  <c r="D48" i="40" s="1"/>
  <c r="F47" i="40"/>
  <c r="E47" i="40"/>
  <c r="C47" i="40"/>
  <c r="D47" i="40" s="1"/>
  <c r="F46" i="40"/>
  <c r="E46" i="40"/>
  <c r="C46" i="40"/>
  <c r="G46" i="40" s="1"/>
  <c r="F45" i="40"/>
  <c r="E45" i="40"/>
  <c r="C45" i="40"/>
  <c r="D45" i="40" s="1"/>
  <c r="E43" i="40"/>
  <c r="C43" i="40"/>
  <c r="D43" i="40" s="1"/>
  <c r="E41" i="40"/>
  <c r="C41" i="40"/>
  <c r="D41" i="40" s="1"/>
  <c r="E40" i="40"/>
  <c r="C40" i="40"/>
  <c r="D40" i="40" s="1"/>
  <c r="E39" i="40"/>
  <c r="C39" i="40"/>
  <c r="D39" i="40" s="1"/>
  <c r="E38" i="40"/>
  <c r="C38" i="40"/>
  <c r="D38" i="40" s="1"/>
  <c r="E37" i="40"/>
  <c r="C37" i="40"/>
  <c r="D37" i="40" s="1"/>
  <c r="E36" i="40"/>
  <c r="C36" i="40"/>
  <c r="D36" i="40" s="1"/>
  <c r="E35" i="40"/>
  <c r="C35" i="40"/>
  <c r="D35" i="40" s="1"/>
  <c r="E34" i="40"/>
  <c r="C34" i="40"/>
  <c r="D34" i="40" s="1"/>
  <c r="E33" i="40"/>
  <c r="C33" i="40"/>
  <c r="D33" i="40" s="1"/>
  <c r="E32" i="40"/>
  <c r="C32" i="40"/>
  <c r="D32" i="40" s="1"/>
  <c r="E30" i="40"/>
  <c r="C30" i="40"/>
  <c r="D30" i="40" s="1"/>
  <c r="C28" i="40"/>
  <c r="D28" i="40" s="1"/>
  <c r="F26" i="40"/>
  <c r="E26" i="40"/>
  <c r="C26" i="40"/>
  <c r="G26" i="40" s="1"/>
  <c r="F25" i="40"/>
  <c r="E25" i="40"/>
  <c r="C25" i="40"/>
  <c r="D25" i="40" s="1"/>
  <c r="F24" i="40"/>
  <c r="E24" i="40"/>
  <c r="C24" i="40"/>
  <c r="G24" i="40" s="1"/>
  <c r="F23" i="40"/>
  <c r="E23" i="40"/>
  <c r="C23" i="40"/>
  <c r="D23" i="40" s="1"/>
  <c r="F22" i="40"/>
  <c r="E22" i="40"/>
  <c r="C22" i="40"/>
  <c r="D22" i="40" s="1"/>
  <c r="F21" i="40"/>
  <c r="C21" i="40"/>
  <c r="G21" i="40" s="1"/>
  <c r="F20" i="40"/>
  <c r="E20" i="40"/>
  <c r="C20" i="40"/>
  <c r="D20" i="40" s="1"/>
  <c r="F19" i="40"/>
  <c r="E19" i="40"/>
  <c r="C19" i="40"/>
  <c r="D19" i="40" s="1"/>
  <c r="F18" i="40"/>
  <c r="E18" i="40"/>
  <c r="C18" i="40"/>
  <c r="G18" i="40" s="1"/>
  <c r="F17" i="40"/>
  <c r="E17" i="40"/>
  <c r="C17" i="40"/>
  <c r="D17" i="40" s="1"/>
  <c r="E15" i="40"/>
  <c r="C15" i="40"/>
  <c r="D15" i="40" s="1"/>
  <c r="E14" i="40"/>
  <c r="C14" i="40"/>
  <c r="D14" i="40" s="1"/>
  <c r="E13" i="40"/>
  <c r="C13" i="40"/>
  <c r="D13" i="40" s="1"/>
  <c r="F12" i="40"/>
  <c r="E12" i="40"/>
  <c r="C12" i="40"/>
  <c r="D12" i="40" s="1"/>
  <c r="E10" i="40"/>
  <c r="C10" i="40"/>
  <c r="D10" i="40" s="1"/>
  <c r="F9" i="40"/>
  <c r="E9" i="40"/>
  <c r="C9" i="40"/>
  <c r="D9" i="40" s="1"/>
  <c r="F7" i="40"/>
  <c r="E7" i="40"/>
  <c r="C7" i="40"/>
  <c r="D7" i="40" s="1"/>
  <c r="F61" i="39"/>
  <c r="E61" i="39"/>
  <c r="C61" i="39"/>
  <c r="D61" i="39" s="1"/>
  <c r="F60" i="39"/>
  <c r="E60" i="39"/>
  <c r="C60" i="39"/>
  <c r="G60" i="39" s="1"/>
  <c r="F59" i="39"/>
  <c r="E59" i="39"/>
  <c r="C59" i="39"/>
  <c r="G59" i="39" s="1"/>
  <c r="F58" i="39"/>
  <c r="E58" i="39"/>
  <c r="C58" i="39"/>
  <c r="G58" i="39" s="1"/>
  <c r="E56" i="39"/>
  <c r="C56" i="39"/>
  <c r="D56" i="39" s="1"/>
  <c r="E53" i="39"/>
  <c r="C53" i="39"/>
  <c r="D53" i="39" s="1"/>
  <c r="E52" i="39"/>
  <c r="C52" i="39"/>
  <c r="D52" i="39" s="1"/>
  <c r="E50" i="39"/>
  <c r="C50" i="39"/>
  <c r="D50" i="39" s="1"/>
  <c r="C48" i="39"/>
  <c r="D48" i="39" s="1"/>
  <c r="F47" i="39"/>
  <c r="E47" i="39"/>
  <c r="C47" i="39"/>
  <c r="G47" i="39" s="1"/>
  <c r="F46" i="39"/>
  <c r="E46" i="39"/>
  <c r="C46" i="39"/>
  <c r="D46" i="39" s="1"/>
  <c r="F45" i="39"/>
  <c r="E45" i="39"/>
  <c r="C45" i="39"/>
  <c r="D45" i="39" s="1"/>
  <c r="E43" i="39"/>
  <c r="C43" i="39"/>
  <c r="D43" i="39" s="1"/>
  <c r="C41" i="39"/>
  <c r="D41" i="39" s="1"/>
  <c r="E40" i="39"/>
  <c r="C40" i="39"/>
  <c r="D40" i="39" s="1"/>
  <c r="E39" i="39"/>
  <c r="C39" i="39"/>
  <c r="D39" i="39" s="1"/>
  <c r="E38" i="39"/>
  <c r="C38" i="39"/>
  <c r="D38" i="39" s="1"/>
  <c r="E37" i="39"/>
  <c r="C37" i="39"/>
  <c r="D37" i="39" s="1"/>
  <c r="E36" i="39"/>
  <c r="C36" i="39"/>
  <c r="D36" i="39" s="1"/>
  <c r="E35" i="39"/>
  <c r="C35" i="39"/>
  <c r="D35" i="39" s="1"/>
  <c r="E34" i="39"/>
  <c r="C34" i="39"/>
  <c r="D34" i="39" s="1"/>
  <c r="E33" i="39"/>
  <c r="C33" i="39"/>
  <c r="D33" i="39" s="1"/>
  <c r="E32" i="39"/>
  <c r="C32" i="39"/>
  <c r="D32" i="39" s="1"/>
  <c r="E30" i="39"/>
  <c r="C30" i="39"/>
  <c r="D30" i="39" s="1"/>
  <c r="C28" i="39"/>
  <c r="D28" i="39" s="1"/>
  <c r="F26" i="39"/>
  <c r="E26" i="39"/>
  <c r="C26" i="39"/>
  <c r="D26" i="39" s="1"/>
  <c r="F25" i="39"/>
  <c r="E25" i="39"/>
  <c r="C25" i="39"/>
  <c r="G25" i="39" s="1"/>
  <c r="F24" i="39"/>
  <c r="E24" i="39"/>
  <c r="C24" i="39"/>
  <c r="D24" i="39" s="1"/>
  <c r="F23" i="39"/>
  <c r="E23" i="39"/>
  <c r="C23" i="39"/>
  <c r="G23" i="39" s="1"/>
  <c r="F22" i="39"/>
  <c r="E22" i="39"/>
  <c r="C22" i="39"/>
  <c r="G22" i="39" s="1"/>
  <c r="F21" i="39"/>
  <c r="E21" i="39"/>
  <c r="C21" i="39"/>
  <c r="G21" i="39" s="1"/>
  <c r="F20" i="39"/>
  <c r="E20" i="39"/>
  <c r="C20" i="39"/>
  <c r="D20" i="39" s="1"/>
  <c r="F19" i="39"/>
  <c r="E19" i="39"/>
  <c r="C19" i="39"/>
  <c r="G19" i="39" s="1"/>
  <c r="F18" i="39"/>
  <c r="E18" i="39"/>
  <c r="C18" i="39"/>
  <c r="D18" i="39" s="1"/>
  <c r="F17" i="39"/>
  <c r="E17" i="39"/>
  <c r="C17" i="39"/>
  <c r="G17" i="39" s="1"/>
  <c r="E15" i="39"/>
  <c r="C15" i="39"/>
  <c r="D15" i="39" s="1"/>
  <c r="E14" i="39"/>
  <c r="C14" i="39"/>
  <c r="D14" i="39" s="1"/>
  <c r="E13" i="39"/>
  <c r="C13" i="39"/>
  <c r="D13" i="39" s="1"/>
  <c r="F12" i="39"/>
  <c r="E12" i="39"/>
  <c r="C12" i="39"/>
  <c r="G12" i="39" s="1"/>
  <c r="E10" i="39"/>
  <c r="C10" i="39"/>
  <c r="D10" i="39" s="1"/>
  <c r="F9" i="39"/>
  <c r="E9" i="39"/>
  <c r="C9" i="39"/>
  <c r="G9" i="39" s="1"/>
  <c r="F7" i="39"/>
  <c r="E7" i="39"/>
  <c r="C7" i="39"/>
  <c r="D7" i="39" s="1"/>
  <c r="F61" i="38"/>
  <c r="E61" i="38"/>
  <c r="C61" i="38"/>
  <c r="D61" i="38" s="1"/>
  <c r="F60" i="38"/>
  <c r="E60" i="38"/>
  <c r="C60" i="38"/>
  <c r="G60" i="38" s="1"/>
  <c r="F59" i="38"/>
  <c r="E59" i="38"/>
  <c r="C59" i="38"/>
  <c r="D59" i="38" s="1"/>
  <c r="F58" i="38"/>
  <c r="E58" i="38"/>
  <c r="C58" i="38"/>
  <c r="G58" i="38" s="1"/>
  <c r="E56" i="38"/>
  <c r="C56" i="38"/>
  <c r="D56" i="38" s="1"/>
  <c r="E53" i="38"/>
  <c r="C53" i="38"/>
  <c r="D53" i="38" s="1"/>
  <c r="E52" i="38"/>
  <c r="C52" i="38"/>
  <c r="D52" i="38" s="1"/>
  <c r="E50" i="38"/>
  <c r="C50" i="38"/>
  <c r="D50" i="38" s="1"/>
  <c r="C48" i="38"/>
  <c r="D48" i="38" s="1"/>
  <c r="F47" i="38"/>
  <c r="E47" i="38"/>
  <c r="C47" i="38"/>
  <c r="D47" i="38" s="1"/>
  <c r="F46" i="38"/>
  <c r="E46" i="38"/>
  <c r="C46" i="38"/>
  <c r="D46" i="38" s="1"/>
  <c r="F45" i="38"/>
  <c r="E45" i="38"/>
  <c r="C45" i="38"/>
  <c r="G45" i="38" s="1"/>
  <c r="E43" i="38"/>
  <c r="C43" i="38"/>
  <c r="D43" i="38" s="1"/>
  <c r="C41" i="38"/>
  <c r="D41" i="38" s="1"/>
  <c r="E40" i="38"/>
  <c r="C40" i="38"/>
  <c r="D40" i="38" s="1"/>
  <c r="E39" i="38"/>
  <c r="C39" i="38"/>
  <c r="D39" i="38" s="1"/>
  <c r="E38" i="38"/>
  <c r="C38" i="38"/>
  <c r="D38" i="38" s="1"/>
  <c r="E37" i="38"/>
  <c r="C37" i="38"/>
  <c r="D37" i="38" s="1"/>
  <c r="E36" i="38"/>
  <c r="C36" i="38"/>
  <c r="D36" i="38" s="1"/>
  <c r="E35" i="38"/>
  <c r="C35" i="38"/>
  <c r="D35" i="38" s="1"/>
  <c r="E34" i="38"/>
  <c r="C34" i="38"/>
  <c r="D34" i="38" s="1"/>
  <c r="E33" i="38"/>
  <c r="C33" i="38"/>
  <c r="D33" i="38" s="1"/>
  <c r="E32" i="38"/>
  <c r="C32" i="38"/>
  <c r="D32" i="38" s="1"/>
  <c r="E30" i="38"/>
  <c r="C30" i="38"/>
  <c r="D30" i="38" s="1"/>
  <c r="C28" i="38"/>
  <c r="D28" i="38" s="1"/>
  <c r="F26" i="38"/>
  <c r="E26" i="38"/>
  <c r="C26" i="38"/>
  <c r="D26" i="38" s="1"/>
  <c r="F25" i="38"/>
  <c r="E25" i="38"/>
  <c r="C25" i="38"/>
  <c r="G25" i="38" s="1"/>
  <c r="F24" i="38"/>
  <c r="E24" i="38"/>
  <c r="C24" i="38"/>
  <c r="D24" i="38" s="1"/>
  <c r="F23" i="38"/>
  <c r="E23" i="38"/>
  <c r="C23" i="38"/>
  <c r="G23" i="38" s="1"/>
  <c r="F22" i="38"/>
  <c r="E22" i="38"/>
  <c r="C22" i="38"/>
  <c r="D22" i="38" s="1"/>
  <c r="F21" i="38"/>
  <c r="C21" i="38"/>
  <c r="G21" i="38" s="1"/>
  <c r="F20" i="38"/>
  <c r="E20" i="38"/>
  <c r="C20" i="38"/>
  <c r="G20" i="38" s="1"/>
  <c r="F19" i="38"/>
  <c r="E19" i="38"/>
  <c r="C19" i="38"/>
  <c r="D19" i="38" s="1"/>
  <c r="F18" i="38"/>
  <c r="E18" i="38"/>
  <c r="C18" i="38"/>
  <c r="D18" i="38" s="1"/>
  <c r="F17" i="38"/>
  <c r="E17" i="38"/>
  <c r="C17" i="38"/>
  <c r="G17" i="38" s="1"/>
  <c r="E15" i="38"/>
  <c r="C15" i="38"/>
  <c r="D15" i="38" s="1"/>
  <c r="E14" i="38"/>
  <c r="C14" i="38"/>
  <c r="D14" i="38" s="1"/>
  <c r="E13" i="38"/>
  <c r="C13" i="38"/>
  <c r="D13" i="38" s="1"/>
  <c r="F12" i="38"/>
  <c r="E12" i="38"/>
  <c r="C12" i="38"/>
  <c r="G12" i="38" s="1"/>
  <c r="E10" i="38"/>
  <c r="C10" i="38"/>
  <c r="D10" i="38" s="1"/>
  <c r="F9" i="38"/>
  <c r="E9" i="38"/>
  <c r="C9" i="38"/>
  <c r="G9" i="38" s="1"/>
  <c r="F7" i="38"/>
  <c r="E7" i="38"/>
  <c r="C7" i="38"/>
  <c r="D7" i="38" s="1"/>
  <c r="E118" i="37"/>
  <c r="C118" i="37"/>
  <c r="D118" i="37" s="1"/>
  <c r="E115" i="37"/>
  <c r="C115" i="37"/>
  <c r="D115" i="37" s="1"/>
  <c r="E114" i="37"/>
  <c r="C114" i="37"/>
  <c r="D114" i="37" s="1"/>
  <c r="E111" i="37"/>
  <c r="C111" i="37"/>
  <c r="D111" i="37" s="1"/>
  <c r="E110" i="37"/>
  <c r="C110" i="37"/>
  <c r="D110" i="37" s="1"/>
  <c r="E107" i="37"/>
  <c r="C107" i="37"/>
  <c r="D107" i="37" s="1"/>
  <c r="E106" i="37"/>
  <c r="C106" i="37"/>
  <c r="D106" i="37" s="1"/>
  <c r="E105" i="37"/>
  <c r="C105" i="37"/>
  <c r="D105" i="37" s="1"/>
  <c r="C100" i="37"/>
  <c r="E99" i="37"/>
  <c r="C99" i="37"/>
  <c r="D99" i="37" s="1"/>
  <c r="E98" i="37"/>
  <c r="C98" i="37"/>
  <c r="D98" i="37" s="1"/>
  <c r="E97" i="37"/>
  <c r="C97" i="37"/>
  <c r="D97" i="37" s="1"/>
  <c r="E96" i="37"/>
  <c r="C96" i="37"/>
  <c r="D96" i="37" s="1"/>
  <c r="E95" i="37"/>
  <c r="C95" i="37"/>
  <c r="D95" i="37" s="1"/>
  <c r="F94" i="37"/>
  <c r="F93" i="37" s="1"/>
  <c r="E94" i="37"/>
  <c r="C94" i="37"/>
  <c r="D94" i="37" s="1"/>
  <c r="E93" i="37"/>
  <c r="C93" i="37"/>
  <c r="C91" i="37"/>
  <c r="D91" i="37" s="1"/>
  <c r="E90" i="37"/>
  <c r="C90" i="37"/>
  <c r="D90" i="37" s="1"/>
  <c r="E89" i="37"/>
  <c r="C89" i="37"/>
  <c r="D89" i="37" s="1"/>
  <c r="E88" i="37"/>
  <c r="C88" i="37"/>
  <c r="D88" i="37" s="1"/>
  <c r="E87" i="37"/>
  <c r="C87" i="37"/>
  <c r="D87" i="37" s="1"/>
  <c r="F86" i="37"/>
  <c r="F85" i="37" s="1"/>
  <c r="E86" i="37"/>
  <c r="C86" i="37"/>
  <c r="E85" i="37"/>
  <c r="D85" i="37"/>
  <c r="C85" i="37"/>
  <c r="E83" i="37"/>
  <c r="C83" i="37"/>
  <c r="D83" i="37" s="1"/>
  <c r="E82" i="37"/>
  <c r="C82" i="37"/>
  <c r="D82" i="37" s="1"/>
  <c r="F81" i="37"/>
  <c r="F80" i="37" s="1"/>
  <c r="E81" i="37"/>
  <c r="C81" i="37"/>
  <c r="E80" i="37"/>
  <c r="C80" i="37"/>
  <c r="E78" i="37"/>
  <c r="C78" i="37"/>
  <c r="D78" i="37" s="1"/>
  <c r="C76" i="37"/>
  <c r="D76" i="37" s="1"/>
  <c r="E75" i="37"/>
  <c r="C75" i="37"/>
  <c r="D75" i="37" s="1"/>
  <c r="E74" i="37"/>
  <c r="C74" i="37"/>
  <c r="D74" i="37" s="1"/>
  <c r="E73" i="37"/>
  <c r="C73" i="37"/>
  <c r="D73" i="37" s="1"/>
  <c r="E72" i="37"/>
  <c r="C72" i="37"/>
  <c r="D72" i="37" s="1"/>
  <c r="E71" i="37"/>
  <c r="C71" i="37"/>
  <c r="D71" i="37" s="1"/>
  <c r="F70" i="37"/>
  <c r="F69" i="37" s="1"/>
  <c r="E70" i="37"/>
  <c r="C70" i="37"/>
  <c r="E69" i="37"/>
  <c r="C69" i="37"/>
  <c r="D69" i="37" s="1"/>
  <c r="C67" i="37"/>
  <c r="D67" i="37" s="1"/>
  <c r="E66" i="37"/>
  <c r="C66" i="37"/>
  <c r="D66" i="37" s="1"/>
  <c r="E65" i="37"/>
  <c r="C65" i="37"/>
  <c r="D65" i="37" s="1"/>
  <c r="E64" i="37"/>
  <c r="C64" i="37"/>
  <c r="D64" i="37" s="1"/>
  <c r="E63" i="37"/>
  <c r="C63" i="37"/>
  <c r="D63" i="37" s="1"/>
  <c r="F62" i="37"/>
  <c r="F61" i="37" s="1"/>
  <c r="E62" i="37"/>
  <c r="C62" i="37"/>
  <c r="E61" i="37"/>
  <c r="C61" i="37"/>
  <c r="E59" i="37"/>
  <c r="C59" i="37"/>
  <c r="D59" i="37" s="1"/>
  <c r="F58" i="37"/>
  <c r="F56" i="37" s="1"/>
  <c r="E58" i="37"/>
  <c r="C58" i="37"/>
  <c r="F57" i="37"/>
  <c r="F55" i="37" s="1"/>
  <c r="E57" i="37"/>
  <c r="C57" i="37"/>
  <c r="D57" i="37" s="1"/>
  <c r="E56" i="37"/>
  <c r="C56" i="37"/>
  <c r="D56" i="37" s="1"/>
  <c r="E55" i="37"/>
  <c r="C55" i="37"/>
  <c r="E53" i="37"/>
  <c r="C53" i="37"/>
  <c r="D53" i="37" s="1"/>
  <c r="E51" i="37"/>
  <c r="C51" i="37"/>
  <c r="D51" i="37" s="1"/>
  <c r="F50" i="37"/>
  <c r="F49" i="37" s="1"/>
  <c r="E50" i="37"/>
  <c r="C50" i="37"/>
  <c r="E49" i="37"/>
  <c r="C49" i="37"/>
  <c r="C47" i="37"/>
  <c r="D47" i="37" s="1"/>
  <c r="E46" i="37"/>
  <c r="C46" i="37"/>
  <c r="D46" i="37" s="1"/>
  <c r="E45" i="37"/>
  <c r="C45" i="37"/>
  <c r="D45" i="37" s="1"/>
  <c r="E44" i="37"/>
  <c r="C44" i="37"/>
  <c r="D44" i="37" s="1"/>
  <c r="E43" i="37"/>
  <c r="C43" i="37"/>
  <c r="D43" i="37" s="1"/>
  <c r="E42" i="37"/>
  <c r="C42" i="37"/>
  <c r="D42" i="37" s="1"/>
  <c r="F41" i="37"/>
  <c r="F40" i="37" s="1"/>
  <c r="E41" i="37"/>
  <c r="C41" i="37"/>
  <c r="D41" i="37" s="1"/>
  <c r="E40" i="37"/>
  <c r="C40" i="37"/>
  <c r="E38" i="37"/>
  <c r="C38" i="37"/>
  <c r="D38" i="37" s="1"/>
  <c r="F37" i="37"/>
  <c r="E37" i="37"/>
  <c r="C37" i="37"/>
  <c r="D37" i="37" s="1"/>
  <c r="F36" i="37"/>
  <c r="E36" i="37"/>
  <c r="C36" i="37"/>
  <c r="C34" i="37"/>
  <c r="D34" i="37" s="1"/>
  <c r="E33" i="37"/>
  <c r="C33" i="37"/>
  <c r="D33" i="37" s="1"/>
  <c r="E32" i="37"/>
  <c r="C32" i="37"/>
  <c r="D32" i="37" s="1"/>
  <c r="E31" i="37"/>
  <c r="C31" i="37"/>
  <c r="D31" i="37" s="1"/>
  <c r="E30" i="37"/>
  <c r="C30" i="37"/>
  <c r="D30" i="37" s="1"/>
  <c r="F29" i="37"/>
  <c r="F28" i="37" s="1"/>
  <c r="E29" i="37"/>
  <c r="C29" i="37"/>
  <c r="D29" i="37" s="1"/>
  <c r="E28" i="37"/>
  <c r="C28" i="37"/>
  <c r="E26" i="37"/>
  <c r="C26" i="37"/>
  <c r="D26" i="37" s="1"/>
  <c r="H24" i="37"/>
  <c r="E24" i="37"/>
  <c r="C24" i="37"/>
  <c r="D24" i="37" s="1"/>
  <c r="H22" i="37"/>
  <c r="E22" i="37"/>
  <c r="C22" i="37"/>
  <c r="D22" i="37" s="1"/>
  <c r="H21" i="37"/>
  <c r="F21" i="37"/>
  <c r="F20" i="37" s="1"/>
  <c r="E21" i="37"/>
  <c r="C21" i="37"/>
  <c r="H20" i="37"/>
  <c r="E20" i="37"/>
  <c r="C20" i="37"/>
  <c r="I20" i="37" s="1"/>
  <c r="E18" i="37"/>
  <c r="C18" i="37"/>
  <c r="D18" i="37" s="1"/>
  <c r="C16" i="37"/>
  <c r="D16" i="37" s="1"/>
  <c r="E15" i="37"/>
  <c r="C15" i="37"/>
  <c r="D15" i="37" s="1"/>
  <c r="E14" i="37"/>
  <c r="C14" i="37"/>
  <c r="D14" i="37" s="1"/>
  <c r="E13" i="37"/>
  <c r="C13" i="37"/>
  <c r="D13" i="37" s="1"/>
  <c r="E12" i="37"/>
  <c r="C12" i="37"/>
  <c r="D12" i="37" s="1"/>
  <c r="E11" i="37"/>
  <c r="C11" i="37"/>
  <c r="D11" i="37" s="1"/>
  <c r="F10" i="37"/>
  <c r="E10" i="37"/>
  <c r="C10" i="37"/>
  <c r="F9" i="37"/>
  <c r="E9" i="37"/>
  <c r="C9" i="37"/>
  <c r="E7" i="37"/>
  <c r="C7" i="37"/>
  <c r="D7" i="37" s="1"/>
  <c r="E118" i="36"/>
  <c r="C118" i="36"/>
  <c r="D118" i="36" s="1"/>
  <c r="E115" i="36"/>
  <c r="C115" i="36"/>
  <c r="D115" i="36" s="1"/>
  <c r="E114" i="36"/>
  <c r="C114" i="36"/>
  <c r="D114" i="36" s="1"/>
  <c r="E111" i="36"/>
  <c r="C111" i="36"/>
  <c r="D111" i="36" s="1"/>
  <c r="E110" i="36"/>
  <c r="C110" i="36"/>
  <c r="D110" i="36" s="1"/>
  <c r="E107" i="36"/>
  <c r="C107" i="36"/>
  <c r="D107" i="36" s="1"/>
  <c r="E106" i="36"/>
  <c r="C106" i="36"/>
  <c r="D106" i="36" s="1"/>
  <c r="E105" i="36"/>
  <c r="C105" i="36"/>
  <c r="D105" i="36" s="1"/>
  <c r="C100" i="36"/>
  <c r="D100" i="36" s="1"/>
  <c r="E99" i="36"/>
  <c r="C99" i="36"/>
  <c r="D99" i="36" s="1"/>
  <c r="E98" i="36"/>
  <c r="C98" i="36"/>
  <c r="D98" i="36" s="1"/>
  <c r="E97" i="36"/>
  <c r="C97" i="36"/>
  <c r="D97" i="36" s="1"/>
  <c r="E96" i="36"/>
  <c r="C96" i="36"/>
  <c r="D96" i="36" s="1"/>
  <c r="E95" i="36"/>
  <c r="C95" i="36"/>
  <c r="D95" i="36" s="1"/>
  <c r="F94" i="36"/>
  <c r="F93" i="36" s="1"/>
  <c r="E94" i="36"/>
  <c r="C94" i="36"/>
  <c r="D94" i="36" s="1"/>
  <c r="E93" i="36"/>
  <c r="C93" i="36"/>
  <c r="D93" i="36" s="1"/>
  <c r="C91" i="36"/>
  <c r="D91" i="36" s="1"/>
  <c r="E90" i="36"/>
  <c r="C90" i="36"/>
  <c r="D90" i="36" s="1"/>
  <c r="E89" i="36"/>
  <c r="C89" i="36"/>
  <c r="D89" i="36" s="1"/>
  <c r="E88" i="36"/>
  <c r="C88" i="36"/>
  <c r="D88" i="36" s="1"/>
  <c r="E87" i="36"/>
  <c r="C87" i="36"/>
  <c r="D87" i="36" s="1"/>
  <c r="F86" i="36"/>
  <c r="F85" i="36" s="1"/>
  <c r="E86" i="36"/>
  <c r="C86" i="36"/>
  <c r="E85" i="36"/>
  <c r="C85" i="36"/>
  <c r="D85" i="36" s="1"/>
  <c r="E83" i="36"/>
  <c r="C83" i="36"/>
  <c r="D83" i="36" s="1"/>
  <c r="E82" i="36"/>
  <c r="C82" i="36"/>
  <c r="D82" i="36" s="1"/>
  <c r="F81" i="36"/>
  <c r="F80" i="36" s="1"/>
  <c r="E81" i="36"/>
  <c r="C81" i="36"/>
  <c r="D81" i="36" s="1"/>
  <c r="E80" i="36"/>
  <c r="C80" i="36"/>
  <c r="D80" i="36" s="1"/>
  <c r="E78" i="36"/>
  <c r="C78" i="36"/>
  <c r="D78" i="36" s="1"/>
  <c r="C76" i="36"/>
  <c r="D76" i="36" s="1"/>
  <c r="E75" i="36"/>
  <c r="C75" i="36"/>
  <c r="D75" i="36" s="1"/>
  <c r="E74" i="36"/>
  <c r="C74" i="36"/>
  <c r="D74" i="36" s="1"/>
  <c r="E73" i="36"/>
  <c r="C73" i="36"/>
  <c r="D73" i="36" s="1"/>
  <c r="E72" i="36"/>
  <c r="C72" i="36"/>
  <c r="D72" i="36" s="1"/>
  <c r="E71" i="36"/>
  <c r="C71" i="36"/>
  <c r="D71" i="36" s="1"/>
  <c r="F70" i="36"/>
  <c r="F69" i="36" s="1"/>
  <c r="E70" i="36"/>
  <c r="C70" i="36"/>
  <c r="E69" i="36"/>
  <c r="C69" i="36"/>
  <c r="D69" i="36" s="1"/>
  <c r="C67" i="36"/>
  <c r="D67" i="36" s="1"/>
  <c r="E66" i="36"/>
  <c r="C66" i="36"/>
  <c r="D66" i="36" s="1"/>
  <c r="E65" i="36"/>
  <c r="C65" i="36"/>
  <c r="D65" i="36" s="1"/>
  <c r="E64" i="36"/>
  <c r="C64" i="36"/>
  <c r="D64" i="36" s="1"/>
  <c r="E63" i="36"/>
  <c r="C63" i="36"/>
  <c r="D63" i="36" s="1"/>
  <c r="F62" i="36"/>
  <c r="F61" i="36" s="1"/>
  <c r="E62" i="36"/>
  <c r="C62" i="36"/>
  <c r="E61" i="36"/>
  <c r="C61" i="36"/>
  <c r="D61" i="36" s="1"/>
  <c r="E59" i="36"/>
  <c r="C59" i="36"/>
  <c r="D59" i="36" s="1"/>
  <c r="F58" i="36"/>
  <c r="F56" i="36" s="1"/>
  <c r="E58" i="36"/>
  <c r="C58" i="36"/>
  <c r="D58" i="36" s="1"/>
  <c r="F57" i="36"/>
  <c r="F55" i="36" s="1"/>
  <c r="E57" i="36"/>
  <c r="C57" i="36"/>
  <c r="E56" i="36"/>
  <c r="C56" i="36"/>
  <c r="E55" i="36"/>
  <c r="C55" i="36"/>
  <c r="D55" i="36" s="1"/>
  <c r="E53" i="36"/>
  <c r="C53" i="36"/>
  <c r="D53" i="36" s="1"/>
  <c r="E51" i="36"/>
  <c r="C51" i="36"/>
  <c r="D51" i="36" s="1"/>
  <c r="F50" i="36"/>
  <c r="F49" i="36" s="1"/>
  <c r="E50" i="36"/>
  <c r="C50" i="36"/>
  <c r="D50" i="36" s="1"/>
  <c r="E49" i="36"/>
  <c r="C49" i="36"/>
  <c r="D49" i="36" s="1"/>
  <c r="C47" i="36"/>
  <c r="D47" i="36" s="1"/>
  <c r="E46" i="36"/>
  <c r="C46" i="36"/>
  <c r="D46" i="36" s="1"/>
  <c r="E45" i="36"/>
  <c r="C45" i="36"/>
  <c r="D45" i="36" s="1"/>
  <c r="E44" i="36"/>
  <c r="C44" i="36"/>
  <c r="D44" i="36" s="1"/>
  <c r="E43" i="36"/>
  <c r="C43" i="36"/>
  <c r="D43" i="36" s="1"/>
  <c r="E42" i="36"/>
  <c r="C42" i="36"/>
  <c r="D42" i="36" s="1"/>
  <c r="F41" i="36"/>
  <c r="F40" i="36" s="1"/>
  <c r="E41" i="36"/>
  <c r="C41" i="36"/>
  <c r="D41" i="36" s="1"/>
  <c r="E40" i="36"/>
  <c r="C40" i="36"/>
  <c r="D40" i="36" s="1"/>
  <c r="E38" i="36"/>
  <c r="C38" i="36"/>
  <c r="D38" i="36" s="1"/>
  <c r="F37" i="36"/>
  <c r="F36" i="36" s="1"/>
  <c r="E37" i="36"/>
  <c r="C37" i="36"/>
  <c r="D37" i="36" s="1"/>
  <c r="E36" i="36"/>
  <c r="C36" i="36"/>
  <c r="D36" i="36" s="1"/>
  <c r="C34" i="36"/>
  <c r="D34" i="36" s="1"/>
  <c r="E33" i="36"/>
  <c r="C33" i="36"/>
  <c r="D33" i="36" s="1"/>
  <c r="E32" i="36"/>
  <c r="C32" i="36"/>
  <c r="D32" i="36" s="1"/>
  <c r="E31" i="36"/>
  <c r="C31" i="36"/>
  <c r="D31" i="36" s="1"/>
  <c r="E30" i="36"/>
  <c r="C30" i="36"/>
  <c r="D30" i="36" s="1"/>
  <c r="F29" i="36"/>
  <c r="F28" i="36" s="1"/>
  <c r="E29" i="36"/>
  <c r="C29" i="36"/>
  <c r="D29" i="36" s="1"/>
  <c r="E28" i="36"/>
  <c r="C28" i="36"/>
  <c r="D28" i="36" s="1"/>
  <c r="E26" i="36"/>
  <c r="C26" i="36"/>
  <c r="D26" i="36" s="1"/>
  <c r="H24" i="36"/>
  <c r="E24" i="36"/>
  <c r="C24" i="36"/>
  <c r="D24" i="36" s="1"/>
  <c r="H22" i="36"/>
  <c r="E22" i="36"/>
  <c r="C22" i="36"/>
  <c r="H21" i="36"/>
  <c r="F21" i="36"/>
  <c r="F20" i="36" s="1"/>
  <c r="E21" i="36"/>
  <c r="C21" i="36"/>
  <c r="I21" i="36" s="1"/>
  <c r="H20" i="36"/>
  <c r="E20" i="36"/>
  <c r="C20" i="36"/>
  <c r="I20" i="36" s="1"/>
  <c r="E18" i="36"/>
  <c r="C18" i="36"/>
  <c r="D18" i="36" s="1"/>
  <c r="C16" i="36"/>
  <c r="D16" i="36" s="1"/>
  <c r="E15" i="36"/>
  <c r="C15" i="36"/>
  <c r="D15" i="36" s="1"/>
  <c r="E14" i="36"/>
  <c r="C14" i="36"/>
  <c r="D14" i="36" s="1"/>
  <c r="E13" i="36"/>
  <c r="C13" i="36"/>
  <c r="D13" i="36" s="1"/>
  <c r="E12" i="36"/>
  <c r="C12" i="36"/>
  <c r="D12" i="36" s="1"/>
  <c r="E11" i="36"/>
  <c r="C11" i="36"/>
  <c r="D11" i="36" s="1"/>
  <c r="F10" i="36"/>
  <c r="F9" i="36" s="1"/>
  <c r="E10" i="36"/>
  <c r="C10" i="36"/>
  <c r="D10" i="36" s="1"/>
  <c r="E9" i="36"/>
  <c r="C9" i="36"/>
  <c r="D9" i="36" s="1"/>
  <c r="E7" i="36"/>
  <c r="C7" i="36"/>
  <c r="D7" i="36" s="1"/>
  <c r="E118" i="35"/>
  <c r="C118" i="35"/>
  <c r="D118" i="35" s="1"/>
  <c r="E115" i="35"/>
  <c r="C115" i="35"/>
  <c r="D115" i="35" s="1"/>
  <c r="E114" i="35"/>
  <c r="C114" i="35"/>
  <c r="D114" i="35" s="1"/>
  <c r="E111" i="35"/>
  <c r="C111" i="35"/>
  <c r="D111" i="35" s="1"/>
  <c r="E110" i="35"/>
  <c r="C110" i="35"/>
  <c r="D110" i="35" s="1"/>
  <c r="E107" i="35"/>
  <c r="C107" i="35"/>
  <c r="D107" i="35" s="1"/>
  <c r="E106" i="35"/>
  <c r="C106" i="35"/>
  <c r="D106" i="35" s="1"/>
  <c r="E105" i="35"/>
  <c r="C105" i="35"/>
  <c r="D105" i="35" s="1"/>
  <c r="C100" i="35"/>
  <c r="D100" i="35" s="1"/>
  <c r="E99" i="35"/>
  <c r="C99" i="35"/>
  <c r="D99" i="35" s="1"/>
  <c r="E98" i="35"/>
  <c r="C98" i="35"/>
  <c r="D98" i="35" s="1"/>
  <c r="E97" i="35"/>
  <c r="C97" i="35"/>
  <c r="D97" i="35" s="1"/>
  <c r="E96" i="35"/>
  <c r="C96" i="35"/>
  <c r="D96" i="35" s="1"/>
  <c r="E95" i="35"/>
  <c r="C95" i="35"/>
  <c r="D95" i="35" s="1"/>
  <c r="F94" i="35"/>
  <c r="F93" i="35" s="1"/>
  <c r="E94" i="35"/>
  <c r="C94" i="35"/>
  <c r="E93" i="35"/>
  <c r="C93" i="35"/>
  <c r="D93" i="35" s="1"/>
  <c r="C91" i="35"/>
  <c r="D91" i="35" s="1"/>
  <c r="E90" i="35"/>
  <c r="C90" i="35"/>
  <c r="D90" i="35" s="1"/>
  <c r="E89" i="35"/>
  <c r="C89" i="35"/>
  <c r="D89" i="35" s="1"/>
  <c r="E88" i="35"/>
  <c r="C88" i="35"/>
  <c r="D88" i="35" s="1"/>
  <c r="E87" i="35"/>
  <c r="C87" i="35"/>
  <c r="D87" i="35" s="1"/>
  <c r="F86" i="35"/>
  <c r="F85" i="35" s="1"/>
  <c r="E86" i="35"/>
  <c r="C86" i="35"/>
  <c r="E85" i="35"/>
  <c r="C85" i="35"/>
  <c r="D85" i="35" s="1"/>
  <c r="E83" i="35"/>
  <c r="C83" i="35"/>
  <c r="D83" i="35" s="1"/>
  <c r="E82" i="35"/>
  <c r="C82" i="35"/>
  <c r="D82" i="35" s="1"/>
  <c r="F81" i="35"/>
  <c r="F80" i="35" s="1"/>
  <c r="E81" i="35"/>
  <c r="C81" i="35"/>
  <c r="E80" i="35"/>
  <c r="C80" i="35"/>
  <c r="D80" i="35" s="1"/>
  <c r="E78" i="35"/>
  <c r="C78" i="35"/>
  <c r="D78" i="35" s="1"/>
  <c r="C76" i="35"/>
  <c r="D76" i="35" s="1"/>
  <c r="E75" i="35"/>
  <c r="C75" i="35"/>
  <c r="D75" i="35" s="1"/>
  <c r="E74" i="35"/>
  <c r="C74" i="35"/>
  <c r="D74" i="35" s="1"/>
  <c r="E73" i="35"/>
  <c r="C73" i="35"/>
  <c r="D73" i="35" s="1"/>
  <c r="E72" i="35"/>
  <c r="C72" i="35"/>
  <c r="D72" i="35" s="1"/>
  <c r="E71" i="35"/>
  <c r="C71" i="35"/>
  <c r="D71" i="35" s="1"/>
  <c r="F70" i="35"/>
  <c r="F69" i="35" s="1"/>
  <c r="E70" i="35"/>
  <c r="C70" i="35"/>
  <c r="E69" i="35"/>
  <c r="C69" i="35"/>
  <c r="D69" i="35" s="1"/>
  <c r="C67" i="35"/>
  <c r="D67" i="35" s="1"/>
  <c r="E66" i="35"/>
  <c r="C66" i="35"/>
  <c r="D66" i="35" s="1"/>
  <c r="E65" i="35"/>
  <c r="C65" i="35"/>
  <c r="D65" i="35" s="1"/>
  <c r="E64" i="35"/>
  <c r="C64" i="35"/>
  <c r="D64" i="35" s="1"/>
  <c r="E63" i="35"/>
  <c r="C63" i="35"/>
  <c r="D63" i="35" s="1"/>
  <c r="F62" i="35"/>
  <c r="F61" i="35" s="1"/>
  <c r="E62" i="35"/>
  <c r="C62" i="35"/>
  <c r="E61" i="35"/>
  <c r="C61" i="35"/>
  <c r="D61" i="35" s="1"/>
  <c r="E59" i="35"/>
  <c r="C59" i="35"/>
  <c r="D59" i="35" s="1"/>
  <c r="F58" i="35"/>
  <c r="F56" i="35" s="1"/>
  <c r="E58" i="35"/>
  <c r="C58" i="35"/>
  <c r="D58" i="35" s="1"/>
  <c r="F57" i="35"/>
  <c r="F55" i="35" s="1"/>
  <c r="E57" i="35"/>
  <c r="C57" i="35"/>
  <c r="D57" i="35" s="1"/>
  <c r="E56" i="35"/>
  <c r="C56" i="35"/>
  <c r="G57" i="35" s="1"/>
  <c r="E55" i="35"/>
  <c r="C55" i="35"/>
  <c r="D55" i="35" s="1"/>
  <c r="E53" i="35"/>
  <c r="C53" i="35"/>
  <c r="D53" i="35" s="1"/>
  <c r="E51" i="35"/>
  <c r="C51" i="35"/>
  <c r="F50" i="35"/>
  <c r="F49" i="35" s="1"/>
  <c r="E50" i="35"/>
  <c r="C50" i="35"/>
  <c r="D50" i="35" s="1"/>
  <c r="E49" i="35"/>
  <c r="C49" i="35"/>
  <c r="D49" i="35" s="1"/>
  <c r="C47" i="35"/>
  <c r="D47" i="35" s="1"/>
  <c r="E46" i="35"/>
  <c r="C46" i="35"/>
  <c r="D46" i="35" s="1"/>
  <c r="E45" i="35"/>
  <c r="C45" i="35"/>
  <c r="D45" i="35" s="1"/>
  <c r="E44" i="35"/>
  <c r="C44" i="35"/>
  <c r="D44" i="35" s="1"/>
  <c r="E43" i="35"/>
  <c r="C43" i="35"/>
  <c r="D43" i="35" s="1"/>
  <c r="E42" i="35"/>
  <c r="C42" i="35"/>
  <c r="D42" i="35" s="1"/>
  <c r="F41" i="35"/>
  <c r="F40" i="35" s="1"/>
  <c r="E41" i="35"/>
  <c r="C41" i="35"/>
  <c r="E40" i="35"/>
  <c r="C40" i="35"/>
  <c r="D40" i="35" s="1"/>
  <c r="E38" i="35"/>
  <c r="C38" i="35"/>
  <c r="F37" i="35"/>
  <c r="F36" i="35" s="1"/>
  <c r="E37" i="35"/>
  <c r="C37" i="35"/>
  <c r="D37" i="35" s="1"/>
  <c r="E36" i="35"/>
  <c r="C36" i="35"/>
  <c r="D36" i="35" s="1"/>
  <c r="C34" i="35"/>
  <c r="D34" i="35" s="1"/>
  <c r="E33" i="35"/>
  <c r="C33" i="35"/>
  <c r="D33" i="35" s="1"/>
  <c r="E32" i="35"/>
  <c r="C32" i="35"/>
  <c r="D32" i="35" s="1"/>
  <c r="E31" i="35"/>
  <c r="C31" i="35"/>
  <c r="D31" i="35" s="1"/>
  <c r="E30" i="35"/>
  <c r="C30" i="35"/>
  <c r="F29" i="35"/>
  <c r="F28" i="35" s="1"/>
  <c r="E29" i="35"/>
  <c r="C29" i="35"/>
  <c r="D29" i="35" s="1"/>
  <c r="E28" i="35"/>
  <c r="C28" i="35"/>
  <c r="D28" i="35" s="1"/>
  <c r="E26" i="35"/>
  <c r="C26" i="35"/>
  <c r="D26" i="35" s="1"/>
  <c r="H24" i="35"/>
  <c r="E24" i="35"/>
  <c r="C24" i="35"/>
  <c r="D24" i="35" s="1"/>
  <c r="H22" i="35"/>
  <c r="E22" i="35"/>
  <c r="C22" i="35"/>
  <c r="H21" i="35"/>
  <c r="F21" i="35"/>
  <c r="F20" i="35" s="1"/>
  <c r="E21" i="35"/>
  <c r="C21" i="35"/>
  <c r="D21" i="35" s="1"/>
  <c r="H20" i="35"/>
  <c r="E20" i="35"/>
  <c r="C20" i="35"/>
  <c r="I20" i="35" s="1"/>
  <c r="E18" i="35"/>
  <c r="C18" i="35"/>
  <c r="D18" i="35" s="1"/>
  <c r="C16" i="35"/>
  <c r="D16" i="35" s="1"/>
  <c r="E15" i="35"/>
  <c r="C15" i="35"/>
  <c r="D15" i="35" s="1"/>
  <c r="E14" i="35"/>
  <c r="C14" i="35"/>
  <c r="D14" i="35" s="1"/>
  <c r="E13" i="35"/>
  <c r="C13" i="35"/>
  <c r="D13" i="35" s="1"/>
  <c r="E12" i="35"/>
  <c r="C12" i="35"/>
  <c r="D12" i="35" s="1"/>
  <c r="E11" i="35"/>
  <c r="C11" i="35"/>
  <c r="F10" i="35"/>
  <c r="F9" i="35" s="1"/>
  <c r="E10" i="35"/>
  <c r="C10" i="35"/>
  <c r="D10" i="35" s="1"/>
  <c r="E9" i="35"/>
  <c r="C9" i="35"/>
  <c r="D9" i="35" s="1"/>
  <c r="E7" i="35"/>
  <c r="C7" i="35"/>
  <c r="D7" i="35" s="1"/>
  <c r="E118" i="34"/>
  <c r="C118" i="34"/>
  <c r="D118" i="34" s="1"/>
  <c r="E115" i="34"/>
  <c r="C115" i="34"/>
  <c r="D115" i="34" s="1"/>
  <c r="E114" i="34"/>
  <c r="C114" i="34"/>
  <c r="D114" i="34" s="1"/>
  <c r="E111" i="34"/>
  <c r="C111" i="34"/>
  <c r="D111" i="34" s="1"/>
  <c r="E110" i="34"/>
  <c r="C110" i="34"/>
  <c r="D110" i="34" s="1"/>
  <c r="E107" i="34"/>
  <c r="C107" i="34"/>
  <c r="D107" i="34" s="1"/>
  <c r="E106" i="34"/>
  <c r="C106" i="34"/>
  <c r="D106" i="34" s="1"/>
  <c r="E105" i="34"/>
  <c r="C105" i="34"/>
  <c r="D105" i="34" s="1"/>
  <c r="C100" i="34"/>
  <c r="D100" i="34" s="1"/>
  <c r="E99" i="34"/>
  <c r="C99" i="34"/>
  <c r="D99" i="34" s="1"/>
  <c r="E98" i="34"/>
  <c r="C98" i="34"/>
  <c r="D98" i="34" s="1"/>
  <c r="E97" i="34"/>
  <c r="C97" i="34"/>
  <c r="D97" i="34" s="1"/>
  <c r="E96" i="34"/>
  <c r="C96" i="34"/>
  <c r="D96" i="34" s="1"/>
  <c r="E95" i="34"/>
  <c r="C95" i="34"/>
  <c r="D95" i="34" s="1"/>
  <c r="F94" i="34"/>
  <c r="F93" i="34" s="1"/>
  <c r="E94" i="34"/>
  <c r="C94" i="34"/>
  <c r="E93" i="34"/>
  <c r="C93" i="34"/>
  <c r="D93" i="34" s="1"/>
  <c r="C91" i="34"/>
  <c r="D91" i="34" s="1"/>
  <c r="E90" i="34"/>
  <c r="C90" i="34"/>
  <c r="D90" i="34" s="1"/>
  <c r="E89" i="34"/>
  <c r="C89" i="34"/>
  <c r="D89" i="34" s="1"/>
  <c r="E88" i="34"/>
  <c r="C88" i="34"/>
  <c r="D88" i="34" s="1"/>
  <c r="E87" i="34"/>
  <c r="D87" i="34"/>
  <c r="C87" i="34"/>
  <c r="F86" i="34"/>
  <c r="F85" i="34" s="1"/>
  <c r="E86" i="34"/>
  <c r="C86" i="34"/>
  <c r="E85" i="34"/>
  <c r="C85" i="34"/>
  <c r="D85" i="34" s="1"/>
  <c r="E83" i="34"/>
  <c r="C83" i="34"/>
  <c r="D83" i="34" s="1"/>
  <c r="E82" i="34"/>
  <c r="C82" i="34"/>
  <c r="D82" i="34" s="1"/>
  <c r="F81" i="34"/>
  <c r="F80" i="34" s="1"/>
  <c r="E81" i="34"/>
  <c r="C81" i="34"/>
  <c r="E80" i="34"/>
  <c r="C80" i="34"/>
  <c r="D80" i="34" s="1"/>
  <c r="E78" i="34"/>
  <c r="C78" i="34"/>
  <c r="D78" i="34" s="1"/>
  <c r="C76" i="34"/>
  <c r="D76" i="34" s="1"/>
  <c r="E75" i="34"/>
  <c r="C75" i="34"/>
  <c r="D75" i="34" s="1"/>
  <c r="E74" i="34"/>
  <c r="C74" i="34"/>
  <c r="D74" i="34" s="1"/>
  <c r="E73" i="34"/>
  <c r="C73" i="34"/>
  <c r="D73" i="34" s="1"/>
  <c r="E72" i="34"/>
  <c r="C72" i="34"/>
  <c r="D72" i="34" s="1"/>
  <c r="E71" i="34"/>
  <c r="C71" i="34"/>
  <c r="D71" i="34" s="1"/>
  <c r="F70" i="34"/>
  <c r="F69" i="34" s="1"/>
  <c r="E70" i="34"/>
  <c r="C70" i="34"/>
  <c r="D70" i="34" s="1"/>
  <c r="E69" i="34"/>
  <c r="C69" i="34"/>
  <c r="D69" i="34" s="1"/>
  <c r="C67" i="34"/>
  <c r="D67" i="34" s="1"/>
  <c r="E66" i="34"/>
  <c r="C66" i="34"/>
  <c r="D66" i="34" s="1"/>
  <c r="E65" i="34"/>
  <c r="C65" i="34"/>
  <c r="D65" i="34" s="1"/>
  <c r="E64" i="34"/>
  <c r="C64" i="34"/>
  <c r="D64" i="34" s="1"/>
  <c r="E63" i="34"/>
  <c r="C63" i="34"/>
  <c r="D63" i="34" s="1"/>
  <c r="F62" i="34"/>
  <c r="F61" i="34" s="1"/>
  <c r="E62" i="34"/>
  <c r="C62" i="34"/>
  <c r="E61" i="34"/>
  <c r="C61" i="34"/>
  <c r="D61" i="34" s="1"/>
  <c r="E59" i="34"/>
  <c r="C59" i="34"/>
  <c r="D59" i="34" s="1"/>
  <c r="F58" i="34"/>
  <c r="F56" i="34" s="1"/>
  <c r="E58" i="34"/>
  <c r="C58" i="34"/>
  <c r="F57" i="34"/>
  <c r="F55" i="34" s="1"/>
  <c r="E57" i="34"/>
  <c r="C57" i="34"/>
  <c r="D57" i="34" s="1"/>
  <c r="E56" i="34"/>
  <c r="C56" i="34"/>
  <c r="E55" i="34"/>
  <c r="C55" i="34"/>
  <c r="E53" i="34"/>
  <c r="C53" i="34"/>
  <c r="D53" i="34" s="1"/>
  <c r="E51" i="34"/>
  <c r="C51" i="34"/>
  <c r="D51" i="34" s="1"/>
  <c r="F50" i="34"/>
  <c r="F49" i="34" s="1"/>
  <c r="E50" i="34"/>
  <c r="C50" i="34"/>
  <c r="D50" i="34" s="1"/>
  <c r="E49" i="34"/>
  <c r="C49" i="34"/>
  <c r="C47" i="34"/>
  <c r="D47" i="34" s="1"/>
  <c r="E46" i="34"/>
  <c r="C46" i="34"/>
  <c r="D46" i="34" s="1"/>
  <c r="E45" i="34"/>
  <c r="C45" i="34"/>
  <c r="D45" i="34" s="1"/>
  <c r="E44" i="34"/>
  <c r="C44" i="34"/>
  <c r="D44" i="34" s="1"/>
  <c r="E43" i="34"/>
  <c r="C43" i="34"/>
  <c r="D43" i="34" s="1"/>
  <c r="E42" i="34"/>
  <c r="C42" i="34"/>
  <c r="D42" i="34" s="1"/>
  <c r="F41" i="34"/>
  <c r="F40" i="34" s="1"/>
  <c r="E41" i="34"/>
  <c r="C41" i="34"/>
  <c r="E40" i="34"/>
  <c r="C40" i="34"/>
  <c r="D40" i="34" s="1"/>
  <c r="E38" i="34"/>
  <c r="C38" i="34"/>
  <c r="D38" i="34" s="1"/>
  <c r="F37" i="34"/>
  <c r="F36" i="34" s="1"/>
  <c r="E37" i="34"/>
  <c r="C37" i="34"/>
  <c r="D37" i="34" s="1"/>
  <c r="E36" i="34"/>
  <c r="C36" i="34"/>
  <c r="C34" i="34"/>
  <c r="D34" i="34" s="1"/>
  <c r="E33" i="34"/>
  <c r="C33" i="34"/>
  <c r="D33" i="34" s="1"/>
  <c r="E32" i="34"/>
  <c r="C32" i="34"/>
  <c r="D32" i="34" s="1"/>
  <c r="E31" i="34"/>
  <c r="C31" i="34"/>
  <c r="D31" i="34" s="1"/>
  <c r="E30" i="34"/>
  <c r="C30" i="34"/>
  <c r="D30" i="34" s="1"/>
  <c r="F29" i="34"/>
  <c r="F28" i="34" s="1"/>
  <c r="E29" i="34"/>
  <c r="C29" i="34"/>
  <c r="D29" i="34" s="1"/>
  <c r="E28" i="34"/>
  <c r="C28" i="34"/>
  <c r="E26" i="34"/>
  <c r="C26" i="34"/>
  <c r="D26" i="34" s="1"/>
  <c r="H24" i="34"/>
  <c r="E24" i="34"/>
  <c r="C24" i="34"/>
  <c r="D24" i="34" s="1"/>
  <c r="H22" i="34"/>
  <c r="E22" i="34"/>
  <c r="C22" i="34"/>
  <c r="D22" i="34" s="1"/>
  <c r="H21" i="34"/>
  <c r="F21" i="34"/>
  <c r="F20" i="34" s="1"/>
  <c r="E21" i="34"/>
  <c r="C21" i="34"/>
  <c r="D21" i="34" s="1"/>
  <c r="H20" i="34"/>
  <c r="E20" i="34"/>
  <c r="C20" i="34"/>
  <c r="I20" i="34" s="1"/>
  <c r="E18" i="34"/>
  <c r="C18" i="34"/>
  <c r="D18" i="34" s="1"/>
  <c r="C16" i="34"/>
  <c r="D16" i="34" s="1"/>
  <c r="E15" i="34"/>
  <c r="C15" i="34"/>
  <c r="D15" i="34" s="1"/>
  <c r="E14" i="34"/>
  <c r="C14" i="34"/>
  <c r="D14" i="34" s="1"/>
  <c r="E13" i="34"/>
  <c r="C13" i="34"/>
  <c r="D13" i="34" s="1"/>
  <c r="E12" i="34"/>
  <c r="C12" i="34"/>
  <c r="D12" i="34" s="1"/>
  <c r="E11" i="34"/>
  <c r="C11" i="34"/>
  <c r="D11" i="34" s="1"/>
  <c r="F10" i="34"/>
  <c r="F9" i="34" s="1"/>
  <c r="E10" i="34"/>
  <c r="C10" i="34"/>
  <c r="D10" i="34" s="1"/>
  <c r="E9" i="34"/>
  <c r="C9" i="34"/>
  <c r="E7" i="34"/>
  <c r="C7" i="34"/>
  <c r="D7" i="34" s="1"/>
  <c r="G47" i="45" l="1"/>
  <c r="G46" i="45" s="1"/>
  <c r="D21" i="38"/>
  <c r="G69" i="42"/>
  <c r="D25" i="41"/>
  <c r="D12" i="38"/>
  <c r="G58" i="34"/>
  <c r="G69" i="45"/>
  <c r="G68" i="45" s="1"/>
  <c r="G47" i="44"/>
  <c r="G46" i="44" s="1"/>
  <c r="G15" i="43"/>
  <c r="G14" i="43" s="1"/>
  <c r="G17" i="41"/>
  <c r="D23" i="41"/>
  <c r="D61" i="41"/>
  <c r="G46" i="39"/>
  <c r="D58" i="39"/>
  <c r="D22" i="39"/>
  <c r="G46" i="38"/>
  <c r="G61" i="38"/>
  <c r="I22" i="37"/>
  <c r="G21" i="37"/>
  <c r="G20" i="37" s="1"/>
  <c r="G81" i="37"/>
  <c r="G80" i="37" s="1"/>
  <c r="G58" i="36"/>
  <c r="G56" i="36" s="1"/>
  <c r="G50" i="35"/>
  <c r="G49" i="35" s="1"/>
  <c r="D20" i="34"/>
  <c r="G62" i="34"/>
  <c r="G61" i="34" s="1"/>
  <c r="D62" i="34"/>
  <c r="G81" i="34"/>
  <c r="G80" i="34" s="1"/>
  <c r="I22" i="34"/>
  <c r="G86" i="34"/>
  <c r="G94" i="34"/>
  <c r="D58" i="34"/>
  <c r="G57" i="34"/>
  <c r="G55" i="34" s="1"/>
  <c r="G37" i="35"/>
  <c r="G36" i="35" s="1"/>
  <c r="D20" i="35"/>
  <c r="I21" i="35"/>
  <c r="G41" i="35"/>
  <c r="G40" i="35" s="1"/>
  <c r="G55" i="35"/>
  <c r="G21" i="35"/>
  <c r="G20" i="35" s="1"/>
  <c r="G29" i="35"/>
  <c r="G28" i="35" s="1"/>
  <c r="G81" i="35"/>
  <c r="G80" i="35" s="1"/>
  <c r="G94" i="35"/>
  <c r="G93" i="35" s="1"/>
  <c r="G86" i="35"/>
  <c r="G85" i="35" s="1"/>
  <c r="G62" i="35"/>
  <c r="G61" i="35" s="1"/>
  <c r="G70" i="35"/>
  <c r="G70" i="36"/>
  <c r="G69" i="36" s="1"/>
  <c r="G86" i="36"/>
  <c r="G85" i="36" s="1"/>
  <c r="D57" i="36"/>
  <c r="G81" i="36"/>
  <c r="G80" i="36" s="1"/>
  <c r="G10" i="36"/>
  <c r="G9" i="36" s="1"/>
  <c r="G37" i="36"/>
  <c r="G36" i="36" s="1"/>
  <c r="G50" i="36"/>
  <c r="G49" i="36" s="1"/>
  <c r="G62" i="36"/>
  <c r="G61" i="36" s="1"/>
  <c r="D86" i="36"/>
  <c r="G57" i="36"/>
  <c r="G55" i="36" s="1"/>
  <c r="G94" i="36"/>
  <c r="G93" i="36" s="1"/>
  <c r="G21" i="36"/>
  <c r="G20" i="36" s="1"/>
  <c r="G29" i="36"/>
  <c r="G28" i="36" s="1"/>
  <c r="G41" i="37"/>
  <c r="G40" i="37" s="1"/>
  <c r="G70" i="37"/>
  <c r="G69" i="37" s="1"/>
  <c r="G86" i="37"/>
  <c r="G85" i="37" s="1"/>
  <c r="G10" i="37"/>
  <c r="G9" i="37" s="1"/>
  <c r="D10" i="37"/>
  <c r="I21" i="37"/>
  <c r="G58" i="37"/>
  <c r="G56" i="37" s="1"/>
  <c r="G62" i="37"/>
  <c r="G61" i="37" s="1"/>
  <c r="D81" i="37"/>
  <c r="D62" i="37"/>
  <c r="G37" i="37"/>
  <c r="G36" i="37" s="1"/>
  <c r="D40" i="37"/>
  <c r="D58" i="37"/>
  <c r="D61" i="37"/>
  <c r="G50" i="37"/>
  <c r="G49" i="37" s="1"/>
  <c r="D50" i="37"/>
  <c r="D80" i="37"/>
  <c r="D86" i="37"/>
  <c r="D21" i="37"/>
  <c r="D70" i="37"/>
  <c r="D93" i="37"/>
  <c r="G29" i="37"/>
  <c r="G28" i="37" s="1"/>
  <c r="G57" i="37"/>
  <c r="G55" i="37" s="1"/>
  <c r="G94" i="37"/>
  <c r="G93" i="37" s="1"/>
  <c r="D20" i="38"/>
  <c r="D58" i="38"/>
  <c r="D45" i="38"/>
  <c r="D23" i="38"/>
  <c r="D60" i="38"/>
  <c r="G19" i="38"/>
  <c r="G47" i="38"/>
  <c r="D9" i="38"/>
  <c r="G22" i="38"/>
  <c r="G24" i="38"/>
  <c r="G59" i="38"/>
  <c r="G61" i="39"/>
  <c r="D23" i="39"/>
  <c r="D59" i="39"/>
  <c r="G18" i="39"/>
  <c r="D21" i="39"/>
  <c r="G24" i="39"/>
  <c r="G26" i="39"/>
  <c r="D47" i="39"/>
  <c r="G7" i="39"/>
  <c r="D17" i="39"/>
  <c r="D25" i="39"/>
  <c r="D60" i="39"/>
  <c r="G22" i="40"/>
  <c r="D59" i="40"/>
  <c r="G45" i="40"/>
  <c r="D24" i="40"/>
  <c r="G48" i="40"/>
  <c r="G7" i="40"/>
  <c r="G12" i="40"/>
  <c r="G25" i="40"/>
  <c r="G9" i="40"/>
  <c r="G61" i="40"/>
  <c r="G17" i="40"/>
  <c r="D26" i="40"/>
  <c r="D60" i="40"/>
  <c r="D21" i="40"/>
  <c r="G45" i="41"/>
  <c r="D24" i="41"/>
  <c r="D60" i="41"/>
  <c r="G7" i="41"/>
  <c r="D12" i="41"/>
  <c r="G26" i="41"/>
  <c r="G20" i="41"/>
  <c r="D9" i="41"/>
  <c r="D19" i="41"/>
  <c r="G32" i="42"/>
  <c r="G31" i="42" s="1"/>
  <c r="G10" i="42"/>
  <c r="G9" i="42" s="1"/>
  <c r="D32" i="42"/>
  <c r="G19" i="42"/>
  <c r="G18" i="42" s="1"/>
  <c r="G15" i="42"/>
  <c r="G14" i="42" s="1"/>
  <c r="G26" i="42"/>
  <c r="G25" i="42" s="1"/>
  <c r="D15" i="42"/>
  <c r="D10" i="42"/>
  <c r="D15" i="43"/>
  <c r="G32" i="43"/>
  <c r="G31" i="43" s="1"/>
  <c r="G26" i="43"/>
  <c r="G25" i="43" s="1"/>
  <c r="G19" i="43"/>
  <c r="G18" i="43" s="1"/>
  <c r="D18" i="43"/>
  <c r="D29" i="43"/>
  <c r="D35" i="43"/>
  <c r="G10" i="43"/>
  <c r="G9" i="43" s="1"/>
  <c r="G52" i="44"/>
  <c r="G51" i="44" s="1"/>
  <c r="G56" i="45"/>
  <c r="G55" i="45" s="1"/>
  <c r="D68" i="45"/>
  <c r="G32" i="45"/>
  <c r="G31" i="45" s="1"/>
  <c r="G15" i="45"/>
  <c r="G14" i="45" s="1"/>
  <c r="G63" i="45"/>
  <c r="G62" i="45" s="1"/>
  <c r="D48" i="45"/>
  <c r="G10" i="45"/>
  <c r="G9" i="45" s="1"/>
  <c r="G19" i="45"/>
  <c r="G18" i="45" s="1"/>
  <c r="G41" i="34"/>
  <c r="G40" i="34" s="1"/>
  <c r="D49" i="34"/>
  <c r="G10" i="35"/>
  <c r="G9" i="35" s="1"/>
  <c r="D11" i="35"/>
  <c r="G70" i="34"/>
  <c r="G69" i="34" s="1"/>
  <c r="D9" i="34"/>
  <c r="D28" i="34"/>
  <c r="D36" i="34"/>
  <c r="D55" i="34"/>
  <c r="D50" i="42"/>
  <c r="G21" i="34"/>
  <c r="G20" i="34" s="1"/>
  <c r="G29" i="34"/>
  <c r="G28" i="34" s="1"/>
  <c r="G37" i="34"/>
  <c r="G36" i="34" s="1"/>
  <c r="G50" i="34"/>
  <c r="G49" i="34" s="1"/>
  <c r="G56" i="34"/>
  <c r="G85" i="34"/>
  <c r="G93" i="34"/>
  <c r="D30" i="35"/>
  <c r="D38" i="35"/>
  <c r="D41" i="35"/>
  <c r="D51" i="35"/>
  <c r="G58" i="35"/>
  <c r="G56" i="35" s="1"/>
  <c r="G69" i="35"/>
  <c r="D81" i="35"/>
  <c r="D86" i="35"/>
  <c r="D94" i="35"/>
  <c r="D22" i="36"/>
  <c r="D62" i="36"/>
  <c r="D70" i="36"/>
  <c r="D20" i="37"/>
  <c r="D100" i="37"/>
  <c r="G7" i="38"/>
  <c r="D17" i="38"/>
  <c r="G18" i="38"/>
  <c r="D25" i="38"/>
  <c r="G26" i="38"/>
  <c r="D9" i="39"/>
  <c r="D12" i="39"/>
  <c r="D19" i="39"/>
  <c r="G20" i="39"/>
  <c r="G45" i="39"/>
  <c r="G56" i="43"/>
  <c r="G55" i="43" s="1"/>
  <c r="D55" i="43"/>
  <c r="D18" i="44"/>
  <c r="G10" i="34"/>
  <c r="G9" i="34" s="1"/>
  <c r="D21" i="36"/>
  <c r="G41" i="36"/>
  <c r="G40" i="36" s="1"/>
  <c r="D56" i="36"/>
  <c r="G19" i="40"/>
  <c r="G23" i="40"/>
  <c r="G47" i="40"/>
  <c r="G18" i="41"/>
  <c r="G22" i="41"/>
  <c r="G47" i="41"/>
  <c r="D47" i="41"/>
  <c r="G56" i="42"/>
  <c r="G55" i="42" s="1"/>
  <c r="D55" i="42"/>
  <c r="D47" i="43"/>
  <c r="G47" i="43"/>
  <c r="G46" i="43" s="1"/>
  <c r="D46" i="45"/>
  <c r="G52" i="45"/>
  <c r="G51" i="45" s="1"/>
  <c r="D51" i="45"/>
  <c r="I21" i="34"/>
  <c r="D41" i="34"/>
  <c r="D81" i="34"/>
  <c r="D86" i="34"/>
  <c r="D94" i="34"/>
  <c r="D22" i="35"/>
  <c r="D62" i="35"/>
  <c r="D70" i="35"/>
  <c r="D20" i="36"/>
  <c r="D9" i="37"/>
  <c r="D28" i="37"/>
  <c r="D36" i="37"/>
  <c r="D49" i="37"/>
  <c r="D55" i="37"/>
  <c r="G59" i="41"/>
  <c r="D59" i="41"/>
  <c r="D47" i="42"/>
  <c r="G47" i="42"/>
  <c r="G46" i="42" s="1"/>
  <c r="G68" i="42"/>
  <c r="D10" i="44"/>
  <c r="G10" i="44"/>
  <c r="G9" i="44" s="1"/>
  <c r="G19" i="44"/>
  <c r="G18" i="44" s="1"/>
  <c r="D19" i="44"/>
  <c r="D29" i="44"/>
  <c r="G26" i="44"/>
  <c r="G25" i="44" s="1"/>
  <c r="D58" i="41"/>
  <c r="G58" i="41"/>
  <c r="D54" i="42"/>
  <c r="G63" i="42"/>
  <c r="G62" i="42" s="1"/>
  <c r="D62" i="42"/>
  <c r="D56" i="35"/>
  <c r="I22" i="36"/>
  <c r="D18" i="40"/>
  <c r="D46" i="40"/>
  <c r="D21" i="41"/>
  <c r="D52" i="43"/>
  <c r="G52" i="43"/>
  <c r="D67" i="43"/>
  <c r="D15" i="44"/>
  <c r="G15" i="44"/>
  <c r="G14" i="44" s="1"/>
  <c r="D67" i="44"/>
  <c r="D52" i="42"/>
  <c r="G52" i="42"/>
  <c r="G51" i="42" s="1"/>
  <c r="D31" i="44"/>
  <c r="D56" i="34"/>
  <c r="I22" i="35"/>
  <c r="G69" i="43"/>
  <c r="G68" i="43" s="1"/>
  <c r="D68" i="43"/>
  <c r="D25" i="44"/>
  <c r="G69" i="44"/>
  <c r="G68" i="44" s="1"/>
  <c r="D68" i="44"/>
  <c r="G26" i="45"/>
  <c r="G25" i="45" s="1"/>
  <c r="D46" i="41"/>
  <c r="G46" i="41"/>
  <c r="D50" i="43"/>
  <c r="G51" i="43"/>
  <c r="D54" i="43"/>
  <c r="G63" i="43"/>
  <c r="G62" i="43" s="1"/>
  <c r="D62" i="43"/>
  <c r="G32" i="44"/>
  <c r="G31" i="44" s="1"/>
  <c r="D32" i="44"/>
  <c r="G63" i="44"/>
  <c r="G62" i="44" s="1"/>
  <c r="D62" i="44"/>
  <c r="D9" i="44"/>
  <c r="D14" i="44"/>
  <c r="D26" i="45"/>
  <c r="G20" i="40"/>
  <c r="G58" i="40"/>
  <c r="D19" i="45"/>
  <c r="D25" i="45"/>
  <c r="D32" i="45"/>
  <c r="G56" i="44"/>
  <c r="G55" i="44" s="1"/>
  <c r="B4" i="1"/>
  <c r="B5" i="1"/>
  <c r="H24" i="14" l="1"/>
  <c r="C9" i="14" l="1"/>
  <c r="E7" i="14" l="1"/>
  <c r="C106" i="14" l="1"/>
  <c r="C7" i="14" l="1"/>
  <c r="D7" i="14" s="1"/>
  <c r="F70" i="14"/>
  <c r="F37" i="14"/>
  <c r="F29" i="14"/>
  <c r="F21" i="14"/>
  <c r="F10" i="14"/>
  <c r="F9" i="14" s="1"/>
  <c r="H20" i="14"/>
  <c r="E9" i="14" l="1"/>
  <c r="C76" i="14"/>
  <c r="F69" i="14"/>
  <c r="E32" i="1" l="1"/>
  <c r="E10" i="1"/>
  <c r="E12" i="1"/>
  <c r="E13" i="1"/>
  <c r="E14" i="1"/>
  <c r="E15" i="1"/>
  <c r="E17" i="1"/>
  <c r="E18" i="1"/>
  <c r="E19" i="1"/>
  <c r="E20" i="1"/>
  <c r="E22" i="1"/>
  <c r="E23" i="1"/>
  <c r="E24" i="1"/>
  <c r="E25" i="1"/>
  <c r="E26" i="1"/>
  <c r="E62" i="14"/>
  <c r="E63" i="14"/>
  <c r="E64" i="14"/>
  <c r="E65" i="14"/>
  <c r="E66" i="14"/>
  <c r="E55" i="14"/>
  <c r="E56" i="14"/>
  <c r="E50" i="14"/>
  <c r="E51" i="14"/>
  <c r="E40" i="14"/>
  <c r="E41" i="14"/>
  <c r="E42" i="14"/>
  <c r="E43" i="14"/>
  <c r="E44" i="14"/>
  <c r="E45" i="14"/>
  <c r="E46" i="14"/>
  <c r="E48" i="24" l="1"/>
  <c r="C10" i="14" l="1"/>
  <c r="E23" i="24" l="1"/>
  <c r="E7" i="1" l="1"/>
  <c r="C67" i="14" l="1"/>
  <c r="D67" i="14" s="1"/>
  <c r="C110" i="14" l="1"/>
  <c r="D110" i="14" s="1"/>
  <c r="E110" i="14"/>
  <c r="C111" i="14"/>
  <c r="D111" i="14" s="1"/>
  <c r="E111" i="14"/>
  <c r="C114" i="14"/>
  <c r="D114" i="14" s="1"/>
  <c r="E114" i="14"/>
  <c r="C115" i="14"/>
  <c r="D115" i="14" s="1"/>
  <c r="E115" i="14"/>
  <c r="C118" i="14"/>
  <c r="D118" i="14" s="1"/>
  <c r="E118" i="14"/>
  <c r="E14" i="14" l="1"/>
  <c r="E10" i="14"/>
  <c r="E11" i="14"/>
  <c r="E12" i="14"/>
  <c r="E13" i="14"/>
  <c r="E18" i="14"/>
  <c r="E20" i="14"/>
  <c r="E21" i="14"/>
  <c r="E22" i="14"/>
  <c r="E24" i="14"/>
  <c r="E26" i="14"/>
  <c r="E28" i="14"/>
  <c r="E29" i="14"/>
  <c r="E30" i="14"/>
  <c r="E31" i="14"/>
  <c r="E32" i="14"/>
  <c r="E33" i="14"/>
  <c r="E36" i="14"/>
  <c r="E37" i="14"/>
  <c r="E38" i="14"/>
  <c r="E49" i="14"/>
  <c r="E53" i="14"/>
  <c r="E57" i="14"/>
  <c r="E58" i="14"/>
  <c r="E59" i="14"/>
  <c r="E61" i="14"/>
  <c r="E69" i="14"/>
  <c r="E70" i="14"/>
  <c r="E71" i="14"/>
  <c r="E72" i="14"/>
  <c r="E73" i="14"/>
  <c r="E74" i="14"/>
  <c r="E75" i="14"/>
  <c r="E78" i="14"/>
  <c r="E80" i="14"/>
  <c r="E81" i="14"/>
  <c r="E82" i="14"/>
  <c r="E83" i="14"/>
  <c r="E85" i="14"/>
  <c r="E86" i="14"/>
  <c r="E87" i="14"/>
  <c r="E88" i="14"/>
  <c r="E89" i="14"/>
  <c r="E90" i="14"/>
  <c r="E93" i="14"/>
  <c r="E94" i="14"/>
  <c r="E95" i="14"/>
  <c r="E96" i="14"/>
  <c r="E97" i="14"/>
  <c r="E98" i="14"/>
  <c r="E99" i="14"/>
  <c r="E105" i="14"/>
  <c r="E106" i="14"/>
  <c r="E107" i="14"/>
  <c r="E30" i="1"/>
  <c r="E33" i="1"/>
  <c r="E34" i="1"/>
  <c r="E35" i="1"/>
  <c r="E36" i="1"/>
  <c r="E37" i="1"/>
  <c r="E38" i="1"/>
  <c r="E39" i="1"/>
  <c r="E40" i="1"/>
  <c r="E26" i="24"/>
  <c r="E28" i="24"/>
  <c r="E30" i="24"/>
  <c r="E31" i="24"/>
  <c r="E32" i="24"/>
  <c r="E33" i="24"/>
  <c r="E34" i="24"/>
  <c r="E35" i="24"/>
  <c r="E36" i="24"/>
  <c r="E37" i="24"/>
  <c r="E38" i="24"/>
  <c r="C28" i="24"/>
  <c r="D28" i="24" s="1"/>
  <c r="C38" i="24"/>
  <c r="D38" i="24" s="1"/>
  <c r="C37" i="24"/>
  <c r="D37" i="24" s="1"/>
  <c r="C36" i="24"/>
  <c r="D36" i="24" s="1"/>
  <c r="C35" i="24"/>
  <c r="D35" i="24" s="1"/>
  <c r="C34" i="24"/>
  <c r="D34" i="24" s="1"/>
  <c r="C33" i="24"/>
  <c r="D33" i="24" s="1"/>
  <c r="C32" i="24"/>
  <c r="D32" i="24" s="1"/>
  <c r="C31" i="24"/>
  <c r="D31" i="24" s="1"/>
  <c r="C30" i="24"/>
  <c r="D30" i="24" s="1"/>
  <c r="C32" i="1" l="1"/>
  <c r="D32" i="1" s="1"/>
  <c r="C41" i="1"/>
  <c r="D41" i="1" s="1"/>
  <c r="C40" i="1"/>
  <c r="D40" i="1" s="1"/>
  <c r="C39" i="1"/>
  <c r="D39" i="1" s="1"/>
  <c r="C38" i="1"/>
  <c r="D38" i="1" s="1"/>
  <c r="C37" i="1"/>
  <c r="D37" i="1" s="1"/>
  <c r="C36" i="1"/>
  <c r="D36" i="1" s="1"/>
  <c r="C35" i="1"/>
  <c r="D35" i="1" s="1"/>
  <c r="C34" i="1"/>
  <c r="D34" i="1" s="1"/>
  <c r="C33" i="1"/>
  <c r="D33" i="1" s="1"/>
  <c r="C30" i="1"/>
  <c r="D30" i="1" s="1"/>
  <c r="F69" i="22" l="1"/>
  <c r="F68" i="22" s="1"/>
  <c r="F63" i="22"/>
  <c r="F62" i="22" s="1"/>
  <c r="F56" i="22"/>
  <c r="F55" i="22" s="1"/>
  <c r="F52" i="22"/>
  <c r="F51" i="22" s="1"/>
  <c r="F47" i="22"/>
  <c r="F46" i="22" s="1"/>
  <c r="F32" i="22"/>
  <c r="F31" i="22" s="1"/>
  <c r="F26" i="22"/>
  <c r="F25" i="22" s="1"/>
  <c r="F19" i="22"/>
  <c r="F18" i="22" s="1"/>
  <c r="F15" i="22"/>
  <c r="F14" i="22" s="1"/>
  <c r="F10" i="22"/>
  <c r="F9" i="22" s="1"/>
  <c r="F61" i="1"/>
  <c r="F60" i="1"/>
  <c r="F59" i="1"/>
  <c r="F58" i="1"/>
  <c r="F46" i="1"/>
  <c r="F47" i="1"/>
  <c r="F45" i="1"/>
  <c r="F19" i="1"/>
  <c r="F20" i="1"/>
  <c r="F21" i="1"/>
  <c r="F22" i="1"/>
  <c r="F23" i="1"/>
  <c r="F24" i="1"/>
  <c r="F25" i="1"/>
  <c r="F26" i="1"/>
  <c r="F18" i="1"/>
  <c r="F17" i="1"/>
  <c r="F12" i="1"/>
  <c r="F9" i="1"/>
  <c r="F7" i="1"/>
  <c r="H22" i="14"/>
  <c r="H21" i="14"/>
  <c r="F94" i="14"/>
  <c r="F93" i="14" s="1"/>
  <c r="F86" i="14"/>
  <c r="F85" i="14" s="1"/>
  <c r="F81" i="14"/>
  <c r="F80" i="14" s="1"/>
  <c r="F62" i="14"/>
  <c r="F61" i="14" s="1"/>
  <c r="F57" i="14"/>
  <c r="F55" i="14" s="1"/>
  <c r="F58" i="14"/>
  <c r="F56" i="14" s="1"/>
  <c r="F50" i="14"/>
  <c r="F49" i="14" s="1"/>
  <c r="F36" i="14"/>
  <c r="F20" i="14"/>
  <c r="F41" i="14"/>
  <c r="F40" i="14" s="1"/>
  <c r="F28" i="14"/>
  <c r="C12" i="24" l="1"/>
  <c r="C13" i="24"/>
  <c r="C69" i="22"/>
  <c r="D69" i="22" s="1"/>
  <c r="C70" i="22"/>
  <c r="D70" i="22" s="1"/>
  <c r="C71" i="22"/>
  <c r="D71" i="22" s="1"/>
  <c r="C72" i="22"/>
  <c r="D72" i="22" s="1"/>
  <c r="C20" i="22"/>
  <c r="D20" i="22" s="1"/>
  <c r="C21" i="22"/>
  <c r="D21" i="22" s="1"/>
  <c r="C22" i="22"/>
  <c r="D22" i="22" s="1"/>
  <c r="C23" i="22"/>
  <c r="D23" i="22" s="1"/>
  <c r="C56" i="22"/>
  <c r="D56" i="22" s="1"/>
  <c r="C57" i="22"/>
  <c r="D57" i="22" s="1"/>
  <c r="C58" i="22"/>
  <c r="D58" i="22" s="1"/>
  <c r="C59" i="22"/>
  <c r="D59" i="22" s="1"/>
  <c r="C33" i="22"/>
  <c r="D33" i="22" s="1"/>
  <c r="C34" i="22"/>
  <c r="D34" i="22" s="1"/>
  <c r="C35" i="22"/>
  <c r="D35" i="22" s="1"/>
  <c r="C36" i="22"/>
  <c r="D36" i="22" s="1"/>
  <c r="C95" i="14"/>
  <c r="C96" i="14"/>
  <c r="C97" i="14"/>
  <c r="C98" i="14"/>
  <c r="C99" i="14"/>
  <c r="C100" i="14"/>
  <c r="C87" i="14"/>
  <c r="C88" i="14"/>
  <c r="C89" i="14"/>
  <c r="C90" i="14"/>
  <c r="C91" i="14"/>
  <c r="C71" i="14"/>
  <c r="C72" i="14"/>
  <c r="C73" i="14"/>
  <c r="C74" i="14"/>
  <c r="C75" i="14"/>
  <c r="C63" i="14"/>
  <c r="C64" i="14"/>
  <c r="C65" i="14"/>
  <c r="C66" i="14"/>
  <c r="C34" i="14"/>
  <c r="D34" i="14" s="1"/>
  <c r="C30" i="14"/>
  <c r="C31" i="14"/>
  <c r="C32" i="14"/>
  <c r="C33" i="14"/>
  <c r="C11" i="14"/>
  <c r="C12" i="14"/>
  <c r="C13" i="14"/>
  <c r="C14" i="14"/>
  <c r="C15" i="14"/>
  <c r="C16" i="14"/>
  <c r="D16" i="14" s="1"/>
  <c r="G10" i="14" l="1"/>
  <c r="G9" i="14" s="1"/>
  <c r="C56" i="14"/>
  <c r="D11" i="14" l="1"/>
  <c r="D12" i="14"/>
  <c r="D13" i="14"/>
  <c r="D14" i="14"/>
  <c r="D15" i="14"/>
  <c r="C18" i="14"/>
  <c r="D18" i="14" s="1"/>
  <c r="C20" i="14"/>
  <c r="I20" i="14" s="1"/>
  <c r="C21" i="14"/>
  <c r="C22" i="14"/>
  <c r="C24" i="14"/>
  <c r="C26" i="14"/>
  <c r="D26" i="14" s="1"/>
  <c r="C28" i="14"/>
  <c r="D28" i="14" s="1"/>
  <c r="C29" i="14"/>
  <c r="D30" i="14"/>
  <c r="D31" i="14"/>
  <c r="D32" i="14"/>
  <c r="D33" i="14"/>
  <c r="C36" i="14"/>
  <c r="D36" i="14" s="1"/>
  <c r="C37" i="14"/>
  <c r="C38" i="14"/>
  <c r="D38" i="14" s="1"/>
  <c r="C40" i="14"/>
  <c r="D40" i="14" s="1"/>
  <c r="C41" i="14"/>
  <c r="C42" i="14"/>
  <c r="D42" i="14" s="1"/>
  <c r="C43" i="14"/>
  <c r="D43" i="14" s="1"/>
  <c r="C44" i="14"/>
  <c r="D44" i="14" s="1"/>
  <c r="C45" i="14"/>
  <c r="D45" i="14" s="1"/>
  <c r="C46" i="14"/>
  <c r="D46" i="14" s="1"/>
  <c r="C47" i="14"/>
  <c r="D47" i="14" s="1"/>
  <c r="C49" i="14"/>
  <c r="D49" i="14" s="1"/>
  <c r="C50" i="14"/>
  <c r="C51" i="14"/>
  <c r="D51" i="14" s="1"/>
  <c r="C53" i="14"/>
  <c r="D53" i="14" s="1"/>
  <c r="C55" i="14"/>
  <c r="D55" i="14" s="1"/>
  <c r="D56" i="14"/>
  <c r="C57" i="14"/>
  <c r="D57" i="14" s="1"/>
  <c r="C58" i="14"/>
  <c r="C59" i="14"/>
  <c r="C61" i="14"/>
  <c r="D61" i="14" s="1"/>
  <c r="C62" i="14"/>
  <c r="G62" i="14" s="1"/>
  <c r="D63" i="14"/>
  <c r="D64" i="14"/>
  <c r="D65" i="14"/>
  <c r="D66" i="14"/>
  <c r="C69" i="14"/>
  <c r="D69" i="14" s="1"/>
  <c r="C70" i="14"/>
  <c r="G70" i="14" s="1"/>
  <c r="D71" i="14"/>
  <c r="D72" i="14"/>
  <c r="D73" i="14"/>
  <c r="D74" i="14"/>
  <c r="D75" i="14"/>
  <c r="C78" i="14"/>
  <c r="D78" i="14" s="1"/>
  <c r="C80" i="14"/>
  <c r="D80" i="14" s="1"/>
  <c r="C81" i="14"/>
  <c r="C82" i="14"/>
  <c r="D82" i="14" s="1"/>
  <c r="C83" i="14"/>
  <c r="D83" i="14" s="1"/>
  <c r="C85" i="14"/>
  <c r="C86" i="14"/>
  <c r="D87" i="14"/>
  <c r="D88" i="14"/>
  <c r="D89" i="14"/>
  <c r="D90" i="14"/>
  <c r="D91" i="14"/>
  <c r="C93" i="14"/>
  <c r="D93" i="14" s="1"/>
  <c r="C94" i="14"/>
  <c r="D95" i="14"/>
  <c r="D96" i="14"/>
  <c r="D97" i="14"/>
  <c r="D98" i="14"/>
  <c r="D99" i="14"/>
  <c r="D100" i="14"/>
  <c r="C105" i="14"/>
  <c r="D105" i="14" s="1"/>
  <c r="D106" i="14"/>
  <c r="C107" i="14"/>
  <c r="D107" i="14" s="1"/>
  <c r="D24" i="14" l="1"/>
  <c r="I24" i="14"/>
  <c r="D85" i="14"/>
  <c r="D50" i="14"/>
  <c r="G50" i="14"/>
  <c r="G49" i="14" s="1"/>
  <c r="D22" i="14"/>
  <c r="I22" i="14"/>
  <c r="D41" i="14"/>
  <c r="G41" i="14"/>
  <c r="G40" i="14" s="1"/>
  <c r="D59" i="14"/>
  <c r="G57" i="14"/>
  <c r="G55" i="14" s="1"/>
  <c r="D10" i="14"/>
  <c r="D86" i="14"/>
  <c r="G86" i="14"/>
  <c r="G85" i="14" s="1"/>
  <c r="D81" i="14"/>
  <c r="G81" i="14"/>
  <c r="G80" i="14" s="1"/>
  <c r="D21" i="14"/>
  <c r="I21" i="14"/>
  <c r="G21" i="14"/>
  <c r="G20" i="14" s="1"/>
  <c r="D70" i="14"/>
  <c r="G69" i="14"/>
  <c r="D58" i="14"/>
  <c r="G58" i="14"/>
  <c r="G56" i="14" s="1"/>
  <c r="D9" i="14"/>
  <c r="D29" i="14"/>
  <c r="G29" i="14"/>
  <c r="G28" i="14" s="1"/>
  <c r="D37" i="14"/>
  <c r="G37" i="14"/>
  <c r="G36" i="14" s="1"/>
  <c r="D20" i="14"/>
  <c r="D94" i="14"/>
  <c r="G94" i="14"/>
  <c r="G93" i="14" s="1"/>
  <c r="D62" i="14"/>
  <c r="G61" i="14"/>
  <c r="E21" i="24" l="1"/>
  <c r="B5" i="24" l="1"/>
  <c r="B4" i="24"/>
  <c r="C55" i="24" l="1"/>
  <c r="D55" i="24" s="1"/>
  <c r="C54" i="24"/>
  <c r="D54" i="24" s="1"/>
  <c r="C53" i="24"/>
  <c r="D53" i="24" s="1"/>
  <c r="C51" i="24"/>
  <c r="D51" i="24" s="1"/>
  <c r="C49" i="24"/>
  <c r="D49" i="24" s="1"/>
  <c r="C48" i="24"/>
  <c r="D48" i="24" s="1"/>
  <c r="C46" i="24"/>
  <c r="D46" i="24" s="1"/>
  <c r="C44" i="24"/>
  <c r="D44" i="24" s="1"/>
  <c r="C43" i="24"/>
  <c r="D43" i="24" s="1"/>
  <c r="C42" i="24"/>
  <c r="D42" i="24" s="1"/>
  <c r="C40" i="24"/>
  <c r="D40" i="24" s="1"/>
  <c r="C26" i="24"/>
  <c r="D26" i="24" s="1"/>
  <c r="C25" i="24"/>
  <c r="D25" i="24" s="1"/>
  <c r="C24" i="24"/>
  <c r="D24" i="24" s="1"/>
  <c r="C23" i="24"/>
  <c r="D23" i="24" s="1"/>
  <c r="C22" i="24"/>
  <c r="D22" i="24" s="1"/>
  <c r="C21" i="24"/>
  <c r="D21" i="24" s="1"/>
  <c r="C20" i="24"/>
  <c r="D20" i="24" s="1"/>
  <c r="C19" i="24"/>
  <c r="D19" i="24" s="1"/>
  <c r="C18" i="24"/>
  <c r="D18" i="24" s="1"/>
  <c r="C17" i="24"/>
  <c r="D17" i="24" s="1"/>
  <c r="C15" i="24"/>
  <c r="D15" i="24" s="1"/>
  <c r="C14" i="24"/>
  <c r="D14" i="24" s="1"/>
  <c r="D13" i="24"/>
  <c r="D12" i="24"/>
  <c r="C10" i="24"/>
  <c r="D10" i="24" s="1"/>
  <c r="C9" i="24"/>
  <c r="D9" i="24" s="1"/>
  <c r="C7" i="24"/>
  <c r="D7" i="24" s="1"/>
  <c r="C78" i="22"/>
  <c r="D78" i="22" s="1"/>
  <c r="C77" i="22"/>
  <c r="D77" i="22" s="1"/>
  <c r="C76" i="22"/>
  <c r="D76" i="22" s="1"/>
  <c r="C75" i="22"/>
  <c r="D75" i="22" s="1"/>
  <c r="C68" i="22"/>
  <c r="C67" i="22"/>
  <c r="D67" i="22" s="1"/>
  <c r="C65" i="22"/>
  <c r="D65" i="22" s="1"/>
  <c r="C64" i="22"/>
  <c r="D64" i="22" s="1"/>
  <c r="C63" i="22"/>
  <c r="D63" i="22" s="1"/>
  <c r="C62" i="22"/>
  <c r="C61" i="22"/>
  <c r="D61" i="22" s="1"/>
  <c r="C55" i="22"/>
  <c r="C54" i="22"/>
  <c r="D54" i="22" s="1"/>
  <c r="C52" i="22"/>
  <c r="D52" i="22" s="1"/>
  <c r="C51" i="22"/>
  <c r="C50" i="22"/>
  <c r="D50" i="22" s="1"/>
  <c r="C48" i="22"/>
  <c r="D48" i="22" s="1"/>
  <c r="C47" i="22"/>
  <c r="C46" i="22"/>
  <c r="C44" i="22"/>
  <c r="D44" i="22" s="1"/>
  <c r="C42" i="22"/>
  <c r="D42" i="22" s="1"/>
  <c r="C41" i="22"/>
  <c r="D41" i="22" s="1"/>
  <c r="C40" i="22"/>
  <c r="D40" i="22" s="1"/>
  <c r="C39" i="22"/>
  <c r="D39" i="22" s="1"/>
  <c r="C32" i="22"/>
  <c r="C31" i="22"/>
  <c r="C29" i="22"/>
  <c r="D29" i="22" s="1"/>
  <c r="C28" i="22"/>
  <c r="D28" i="22" s="1"/>
  <c r="C27" i="22"/>
  <c r="D27" i="22" s="1"/>
  <c r="C26" i="22"/>
  <c r="C25" i="22"/>
  <c r="C19" i="22"/>
  <c r="C18" i="22"/>
  <c r="D18" i="22" s="1"/>
  <c r="C16" i="22"/>
  <c r="D16" i="22" s="1"/>
  <c r="C15" i="22"/>
  <c r="C14" i="22"/>
  <c r="D14" i="22" s="1"/>
  <c r="C12" i="22"/>
  <c r="D12" i="22" s="1"/>
  <c r="C11" i="22"/>
  <c r="D11" i="22" s="1"/>
  <c r="C10" i="22"/>
  <c r="C9" i="22"/>
  <c r="C7" i="22"/>
  <c r="D7" i="22" s="1"/>
  <c r="C61" i="1"/>
  <c r="C60" i="1"/>
  <c r="C59" i="1"/>
  <c r="C58" i="1"/>
  <c r="C56" i="1"/>
  <c r="D56" i="1" s="1"/>
  <c r="C53" i="1"/>
  <c r="D53" i="1" s="1"/>
  <c r="C52" i="1"/>
  <c r="D52" i="1" s="1"/>
  <c r="C50" i="1"/>
  <c r="D50" i="1" s="1"/>
  <c r="C48" i="1"/>
  <c r="C47" i="1"/>
  <c r="C46" i="1"/>
  <c r="C45" i="1"/>
  <c r="C43" i="1"/>
  <c r="D43" i="1" s="1"/>
  <c r="C28" i="1"/>
  <c r="D28" i="1" s="1"/>
  <c r="C26" i="1"/>
  <c r="C25" i="1"/>
  <c r="C24" i="1"/>
  <c r="C23" i="1"/>
  <c r="C22" i="1"/>
  <c r="C21" i="1"/>
  <c r="C20" i="1"/>
  <c r="C19" i="1"/>
  <c r="C18" i="1"/>
  <c r="C17" i="1"/>
  <c r="C15" i="1"/>
  <c r="D15" i="1" s="1"/>
  <c r="C14" i="1"/>
  <c r="D14" i="1" s="1"/>
  <c r="C13" i="1"/>
  <c r="D13" i="1" s="1"/>
  <c r="C12" i="1"/>
  <c r="C10" i="1"/>
  <c r="D10" i="1" s="1"/>
  <c r="C9" i="1"/>
  <c r="D9" i="22" l="1"/>
  <c r="D19" i="22"/>
  <c r="G19" i="22"/>
  <c r="G18" i="22" s="1"/>
  <c r="D32" i="22"/>
  <c r="G32" i="22"/>
  <c r="G31" i="22" s="1"/>
  <c r="D10" i="22"/>
  <c r="G10" i="22"/>
  <c r="G9" i="22" s="1"/>
  <c r="D25" i="22"/>
  <c r="D51" i="22"/>
  <c r="G52" i="22"/>
  <c r="G51" i="22" s="1"/>
  <c r="D26" i="22"/>
  <c r="G26" i="22"/>
  <c r="G25" i="22" s="1"/>
  <c r="D68" i="22"/>
  <c r="G69" i="22"/>
  <c r="G68" i="22" s="1"/>
  <c r="D55" i="22"/>
  <c r="G56" i="22"/>
  <c r="G55" i="22" s="1"/>
  <c r="D15" i="22"/>
  <c r="G15" i="22"/>
  <c r="G14" i="22" s="1"/>
  <c r="D46" i="22"/>
  <c r="D31" i="22"/>
  <c r="D47" i="22"/>
  <c r="G47" i="22"/>
  <c r="G46" i="22" s="1"/>
  <c r="D62" i="22"/>
  <c r="G63" i="22"/>
  <c r="G62" i="22" s="1"/>
  <c r="D21" i="1"/>
  <c r="G21" i="1"/>
  <c r="D22" i="1"/>
  <c r="G22" i="1"/>
  <c r="D46" i="1"/>
  <c r="G46" i="1"/>
  <c r="D59" i="1"/>
  <c r="G59" i="1"/>
  <c r="D23" i="1"/>
  <c r="G23" i="1"/>
  <c r="D47" i="1"/>
  <c r="G47" i="1"/>
  <c r="D60" i="1"/>
  <c r="G60" i="1"/>
  <c r="D45" i="1"/>
  <c r="G45" i="1"/>
  <c r="D24" i="1"/>
  <c r="G24" i="1"/>
  <c r="D48" i="1"/>
  <c r="D61" i="1"/>
  <c r="G61" i="1"/>
  <c r="D25" i="1"/>
  <c r="G25" i="1"/>
  <c r="D58" i="1"/>
  <c r="G58" i="1"/>
  <c r="D17" i="1"/>
  <c r="G17" i="1"/>
  <c r="D18" i="1"/>
  <c r="G18" i="1"/>
  <c r="D26" i="1"/>
  <c r="G26" i="1"/>
  <c r="D9" i="1"/>
  <c r="G9" i="1"/>
  <c r="D19" i="1"/>
  <c r="G19" i="1"/>
  <c r="D12" i="1"/>
  <c r="G12" i="1"/>
  <c r="D20" i="1"/>
  <c r="G20" i="1"/>
  <c r="C7" i="1"/>
  <c r="D7" i="1" l="1"/>
  <c r="G7" i="1"/>
  <c r="E51" i="24" l="1"/>
  <c r="E46" i="24"/>
  <c r="E40" i="24"/>
  <c r="E56" i="1"/>
  <c r="E50" i="1"/>
  <c r="E43" i="1"/>
  <c r="E67" i="22"/>
  <c r="E61" i="22"/>
  <c r="E54" i="22"/>
  <c r="E50" i="22"/>
  <c r="E46" i="22"/>
  <c r="E44" i="22"/>
  <c r="E31" i="22"/>
  <c r="E25" i="22"/>
  <c r="E18" i="22"/>
  <c r="E14" i="22"/>
  <c r="E9" i="22"/>
  <c r="E7" i="22"/>
  <c r="E7" i="24" l="1"/>
  <c r="E9" i="1"/>
  <c r="E55" i="24"/>
  <c r="E54" i="24"/>
  <c r="E53" i="24"/>
  <c r="E49" i="24"/>
  <c r="E44" i="24"/>
  <c r="E43" i="24"/>
  <c r="E42" i="24"/>
  <c r="E25" i="24"/>
  <c r="E24" i="24"/>
  <c r="E22" i="24"/>
  <c r="E20" i="24"/>
  <c r="E19" i="24"/>
  <c r="E18" i="24"/>
  <c r="E17" i="24"/>
  <c r="E15" i="24"/>
  <c r="E14" i="24"/>
  <c r="E13" i="24"/>
  <c r="E12" i="24"/>
  <c r="E10" i="24"/>
  <c r="E9" i="24"/>
  <c r="E78" i="22" l="1"/>
  <c r="E77" i="22"/>
  <c r="E76" i="22"/>
  <c r="E75" i="22"/>
  <c r="E71" i="22"/>
  <c r="E70" i="22"/>
  <c r="E69" i="22"/>
  <c r="E68" i="22"/>
  <c r="E65" i="22"/>
  <c r="E64" i="22"/>
  <c r="E63" i="22"/>
  <c r="E62" i="22"/>
  <c r="E58" i="22"/>
  <c r="E57" i="22"/>
  <c r="E56" i="22"/>
  <c r="E55" i="22"/>
  <c r="E52" i="22"/>
  <c r="E51" i="22"/>
  <c r="E48" i="22"/>
  <c r="E47" i="22"/>
  <c r="E42" i="22"/>
  <c r="E41" i="22"/>
  <c r="E40" i="22"/>
  <c r="E39" i="22"/>
  <c r="E35" i="22"/>
  <c r="E34" i="22"/>
  <c r="E33" i="22"/>
  <c r="E32" i="22"/>
  <c r="E29" i="22"/>
  <c r="E28" i="22"/>
  <c r="E27" i="22"/>
  <c r="E26" i="22"/>
  <c r="E22" i="22"/>
  <c r="E21" i="22"/>
  <c r="E20" i="22"/>
  <c r="E19" i="22"/>
  <c r="E16" i="22"/>
  <c r="E15" i="22"/>
  <c r="E12" i="22"/>
  <c r="E11" i="22"/>
  <c r="E10" i="22"/>
  <c r="E61" i="1" l="1"/>
  <c r="E60" i="1"/>
  <c r="E59" i="1"/>
  <c r="E58" i="1"/>
  <c r="E53" i="1"/>
  <c r="E52" i="1"/>
  <c r="E47" i="1"/>
  <c r="E46" i="1"/>
  <c r="E45" i="1"/>
</calcChain>
</file>

<file path=xl/sharedStrings.xml><?xml version="1.0" encoding="utf-8"?>
<sst xmlns="http://schemas.openxmlformats.org/spreadsheetml/2006/main" count="1866" uniqueCount="267">
  <si>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</si>
  <si>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</si>
  <si>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</si>
  <si>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</si>
  <si>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</si>
  <si>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</si>
  <si>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</si>
  <si>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</si>
  <si>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</si>
  <si>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</si>
  <si>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</si>
  <si>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</si>
  <si>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</si>
  <si>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</si>
  <si>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</si>
  <si>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</si>
  <si>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</si>
  <si>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</si>
  <si>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</si>
  <si>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</si>
  <si>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</si>
  <si>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</si>
  <si>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</si>
  <si>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</si>
  <si>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</si>
  <si>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</si>
  <si>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</si>
  <si>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</si>
  <si>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</si>
  <si>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</si>
  <si>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</si>
  <si>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</si>
  <si>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</si>
  <si>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</si>
  <si>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</si>
  <si>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</si>
  <si>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</si>
  <si>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</si>
  <si>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</si>
  <si>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</si>
  <si>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</si>
  <si>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</si>
  <si>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</si>
  <si>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</si>
  <si>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</si>
  <si>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</si>
  <si>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</si>
  <si>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</si>
  <si>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</si>
  <si>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</si>
  <si>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</si>
  <si>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</si>
  <si>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</si>
  <si>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</si>
  <si>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</si>
  <si>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</si>
  <si>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</si>
  <si>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</si>
  <si>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</si>
  <si>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</si>
  <si>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</si>
  <si>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</si>
  <si>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</si>
  <si>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</si>
  <si>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</si>
  <si>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</si>
  <si>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</si>
  <si>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</si>
  <si>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</si>
  <si>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</si>
  <si>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</si>
  <si>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</si>
  <si>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</si>
  <si>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</si>
  <si>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</si>
  <si>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</si>
  <si>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</si>
  <si>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</si>
  <si>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</si>
  <si>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Intervalo de confianza al 95%</t>
  </si>
  <si>
    <t>Inferior</t>
  </si>
  <si>
    <t>Superior</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</si>
  <si>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</si>
  <si>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</si>
  <si>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</si>
  <si>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</si>
  <si>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</si>
  <si>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</si>
  <si>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</si>
  <si>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</si>
  <si>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</si>
  <si>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</si>
  <si>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</si>
  <si>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</si>
  <si>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</si>
  <si>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</si>
  <si>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</si>
  <si>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</si>
  <si>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</si>
  <si>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</si>
  <si>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</si>
  <si>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</si>
  <si>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</si>
  <si>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</si>
  <si>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</si>
  <si>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</si>
  <si>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</si>
  <si>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</si>
  <si>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</si>
  <si>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</si>
  <si>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</si>
  <si>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</si>
  <si>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</si>
  <si>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</si>
  <si>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</si>
  <si>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</si>
  <si>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</si>
  <si>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</si>
  <si>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</si>
  <si>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</si>
  <si>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</si>
  <si>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</si>
  <si>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</si>
  <si>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</si>
  <si>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</si>
  <si>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</si>
  <si>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</si>
  <si>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</si>
  <si>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</si>
  <si>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</si>
  <si>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</si>
  <si>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</si>
  <si>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</si>
  <si>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</si>
  <si>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</si>
  <si>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</si>
  <si>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</si>
  <si>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</si>
  <si>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</si>
  <si>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</si>
  <si>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</si>
  <si>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</si>
  <si>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</si>
  <si>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</si>
  <si>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</si>
  <si>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</si>
  <si>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</si>
  <si>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</si>
  <si>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</si>
  <si>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</si>
  <si>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</si>
  <si>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</si>
  <si>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</si>
  <si>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</si>
  <si>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</si>
  <si>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</si>
  <si>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</si>
  <si>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</si>
  <si>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</si>
  <si>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</si>
  <si>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</si>
  <si>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</si>
  <si>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</si>
  <si>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</si>
  <si>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</si>
  <si>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</si>
  <si>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</si>
  <si>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</si>
  <si>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</si>
  <si>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</si>
  <si>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</si>
  <si>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</si>
  <si>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</si>
  <si>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</si>
  <si>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</si>
  <si>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</si>
  <si>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</si>
  <si>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</si>
  <si>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</si>
  <si>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</si>
  <si>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</si>
  <si>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</si>
  <si>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</si>
  <si>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</si>
  <si>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</si>
  <si>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</si>
  <si>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</si>
  <si>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</si>
  <si>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</si>
  <si>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</si>
  <si>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</si>
  <si>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</si>
  <si>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</si>
  <si>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</si>
  <si>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</si>
  <si>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</si>
  <si>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</si>
  <si>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</si>
  <si>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</si>
  <si>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</si>
  <si>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</si>
  <si>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</si>
  <si>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</si>
  <si>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</si>
  <si>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Revisión totales y dif </t>
  </si>
  <si>
    <t xml:space="preserve">Para boletín </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</si>
  <si>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</si>
  <si>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</si>
  <si>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</si>
  <si>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</si>
  <si>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</si>
  <si>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</si>
  <si>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</si>
  <si>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</si>
  <si>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</si>
  <si>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</si>
  <si>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</si>
  <si>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</si>
  <si>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</si>
  <si>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</si>
  <si>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</si>
  <si>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</si>
  <si>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</si>
  <si>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</si>
  <si>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</si>
  <si>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</si>
  <si>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</si>
  <si>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</si>
  <si>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</si>
  <si>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</si>
  <si>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</si>
  <si>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</si>
  <si>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4/ Se construye con el ingreso total corriente bruto por hora en todos los empleos. Se utiliza el salario mínimo minimorun equivalente por hora que se define por ley cada año. El salario mínimo minimorun por jornada ordinaria para el año 2020 fue ¢10620,62.</t>
  </si>
  <si>
    <t>Estimación</t>
  </si>
  <si>
    <t>Q</t>
  </si>
  <si>
    <t>Mismo trimestre año anterior</t>
  </si>
  <si>
    <r>
      <rPr>
        <b/>
        <sz val="14"/>
        <color indexed="8"/>
        <rFont val="Calibri"/>
        <family val="2"/>
      </rPr>
      <t xml:space="preserve">Fuente: </t>
    </r>
    <r>
      <rPr>
        <sz val="14"/>
        <color indexed="8"/>
        <rFont val="Calibri"/>
        <family val="2"/>
      </rPr>
      <t>INEC-Costa Rica. Encuesta Continua de Empleo (ECE), 2021.</t>
    </r>
  </si>
  <si>
    <r>
      <rPr>
        <b/>
        <sz val="8"/>
        <color theme="1"/>
        <rFont val="Calibri"/>
        <family val="2"/>
        <scheme val="minor"/>
      </rPr>
      <t xml:space="preserve">Fuente: </t>
    </r>
    <r>
      <rPr>
        <sz val="8"/>
        <color theme="1"/>
        <rFont val="Calibri"/>
        <family val="2"/>
        <scheme val="minor"/>
      </rPr>
      <t>INEC-Costa Rica. Encuesta Continua de Empleo (ECE), 2021.</t>
    </r>
  </si>
  <si>
    <t>Principales indicadores interanuales del mercado laboral costarricense AMJ 2021</t>
  </si>
  <si>
    <t>Abr - Jun</t>
  </si>
  <si>
    <t>Cuadro 1.1</t>
  </si>
  <si>
    <t>1. Población total urbana</t>
  </si>
  <si>
    <t>Cuadro 1.2</t>
  </si>
  <si>
    <t>1. Población total rural</t>
  </si>
  <si>
    <t/>
  </si>
  <si>
    <t>Cuadro 2.1</t>
  </si>
  <si>
    <t>Cuadro 2.2</t>
  </si>
  <si>
    <t>Cuadro 2.3</t>
  </si>
  <si>
    <t>Cuadro 2.4</t>
  </si>
  <si>
    <t>Cuadro 3.1</t>
  </si>
  <si>
    <r>
      <t xml:space="preserve">Costa Rica zona urbana: Población ocupada según condición del empleo de las personas asalariadas e independientes </t>
    </r>
    <r>
      <rPr>
        <b/>
        <vertAlign val="superscript"/>
        <sz val="8"/>
        <color theme="1"/>
        <rFont val="Calibri"/>
        <family val="2"/>
        <scheme val="minor"/>
      </rPr>
      <t>1/</t>
    </r>
  </si>
  <si>
    <t>Cuadro 3.2</t>
  </si>
  <si>
    <r>
      <t xml:space="preserve">Costa Rica zona rural: Población ocupada según condición del empleo de las personas asalariadas e independientes </t>
    </r>
    <r>
      <rPr>
        <b/>
        <vertAlign val="superscript"/>
        <sz val="8"/>
        <color theme="1"/>
        <rFont val="Calibri"/>
        <family val="2"/>
        <scheme val="minor"/>
      </rPr>
      <t>1/</t>
    </r>
  </si>
  <si>
    <t>Cuadro 3.3</t>
  </si>
  <si>
    <r>
      <t xml:space="preserve">Costa Rica hombres: Población ocupada según condición del empleo de las personas asalariadas e independientes </t>
    </r>
    <r>
      <rPr>
        <b/>
        <vertAlign val="superscript"/>
        <sz val="8"/>
        <color theme="1"/>
        <rFont val="Calibri"/>
        <family val="2"/>
        <scheme val="minor"/>
      </rPr>
      <t>1/</t>
    </r>
  </si>
  <si>
    <t>Cuadro 3.4</t>
  </si>
  <si>
    <r>
      <t xml:space="preserve">Costa Rica mujeres: Población ocupada según condición del empleo de las personas asalariadas e independientes </t>
    </r>
    <r>
      <rPr>
        <b/>
        <vertAlign val="superscript"/>
        <sz val="8"/>
        <color theme="1"/>
        <rFont val="Calibri"/>
        <family val="2"/>
        <scheme val="minor"/>
      </rPr>
      <t>1/</t>
    </r>
  </si>
  <si>
    <t>Cuadro 4.1</t>
  </si>
  <si>
    <r>
      <t>Costa Rica zona urbana: Promedio del ingreso mensual en el empleo principal según características del empleo</t>
    </r>
    <r>
      <rPr>
        <b/>
        <vertAlign val="superscript"/>
        <sz val="8"/>
        <color theme="1"/>
        <rFont val="Calibri"/>
        <family val="2"/>
        <scheme val="minor"/>
      </rPr>
      <t>1/</t>
    </r>
  </si>
  <si>
    <t>Cuadro 4.2</t>
  </si>
  <si>
    <r>
      <t>Costa Rica zona rural: Promedio del ingreso mensual en el empleo principal según características del empleo</t>
    </r>
    <r>
      <rPr>
        <b/>
        <vertAlign val="superscript"/>
        <sz val="8"/>
        <color theme="1"/>
        <rFont val="Calibri"/>
        <family val="2"/>
        <scheme val="minor"/>
      </rPr>
      <t>1/</t>
    </r>
  </si>
  <si>
    <t>Cuadro 4.3</t>
  </si>
  <si>
    <r>
      <t>Costa Rica hombres: Promedio del ingreso mensual en el empleo principal según características del empleo</t>
    </r>
    <r>
      <rPr>
        <b/>
        <vertAlign val="superscript"/>
        <sz val="8"/>
        <color theme="1"/>
        <rFont val="Calibri"/>
        <family val="2"/>
        <scheme val="minor"/>
      </rPr>
      <t>1/</t>
    </r>
  </si>
  <si>
    <t>Cuadro 4.4</t>
  </si>
  <si>
    <r>
      <t>Costa Rica mujeres: Promedio del ingreso mensual en el empleo principal según características del empleo</t>
    </r>
    <r>
      <rPr>
        <b/>
        <vertAlign val="superscript"/>
        <sz val="8"/>
        <color theme="1"/>
        <rFont val="Calibri"/>
        <family val="2"/>
        <scheme val="minor"/>
      </rPr>
      <t>1/</t>
    </r>
  </si>
  <si>
    <t>II 2021</t>
  </si>
  <si>
    <t>II Trimestre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</si>
</sst>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 ###\ ##0;_(* \(#,##0\);_(* &quot;-&quot;_);_(@_)"/>
    <numFmt numFmtId="165" formatCode="0.0"/>
    <numFmt numFmtId="166" formatCode="###\ ###\ ##0"/>
    <numFmt numFmtId="167" formatCode="#,##0.0"/>
    <numFmt numFmtId="168" formatCode="#,##0.0;_(* \-\ #,##0.0;_(* &quot;-&quot;_);_(@_)"/>
    <numFmt numFmtId="169" formatCode="###\ ###\ ##0;\-###\ ###\ ##0;_(* &quot;-&quot;_);_(@_)"/>
    <numFmt numFmtId="170" formatCode="###,###,##0"/>
    <numFmt numFmtId="171" formatCode="&quot;*&quot;\ ###\ ###\ ##0"/>
    <numFmt numFmtId="172" formatCode="&quot;*&quot;###\ ###\ ##0"/>
  </numFmts>
  <fonts count="26"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b/>
      <sz val="9"/>
      <color theme="1"/>
      <name val="Calibri"/>
      <family val="2"/>
      <scheme val="minor"/>
    </font>
    <font>
      <b/>
      <sz val="9"/>
      <color indexed="8"/>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39997558519241921"/>
        <bgColor indexed="64"/>
      </patternFill>
    </fill>
  </fills>
  <borders count="18">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thin">
        <color auto="1"/>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bottom/>
      <diagonal/>
    </border>
    <border>
      <left style="thin">
        <color indexed="64"/>
      </left>
      <right style="thin">
        <color auto="1"/>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style="thin">
        <color indexed="64"/>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11">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applyNumberFormat="0" applyFill="0" applyBorder="0" applyAlignment="0" applyProtection="0"/>
    <xf numFmtId="0" fontId="24" fillId="0" borderId="4" applyFont="0" applyFill="0" applyAlignment="0">
      <alignment vertical="center"/>
    </xf>
    <xf numFmtId="0" fontId="25" fillId="0" borderId="4">
      <alignment vertical="center" wrapText="1"/>
    </xf>
  </cellStyleXfs>
  <cellXfs count="370">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3" fontId="8" fillId="0" borderId="0" xfId="3" applyNumberFormat="1" applyFont="1" applyFill="1" applyBorder="1" applyAlignment="1">
      <alignment horizontal="right" vertical="top"/>
    </xf>
    <xf numFmtId="168" fontId="7" fillId="0" borderId="0" xfId="1" applyNumberFormat="1" applyFont="1" applyFill="1" applyBorder="1" applyAlignment="1">
      <alignment horizontal="right"/>
    </xf>
    <xf numFmtId="0" fontId="3" fillId="0" borderId="0" xfId="0" applyFont="1" applyFill="1" applyBorder="1"/>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9" fillId="2" borderId="0" xfId="0" applyFont="1" applyFill="1" applyBorder="1" applyAlignment="1">
      <alignment horizontal="left" vertical="top"/>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167" fontId="3" fillId="0" borderId="0" xfId="3" applyNumberFormat="1" applyFont="1" applyFill="1" applyBorder="1" applyAlignment="1">
      <alignment horizontal="right" vertical="top"/>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167" fontId="3" fillId="0" borderId="2" xfId="3" applyNumberFormat="1" applyFont="1" applyFill="1" applyBorder="1" applyAlignment="1">
      <alignment horizontal="right" vertical="top"/>
    </xf>
    <xf numFmtId="0" fontId="3" fillId="3" borderId="0" xfId="0" applyFont="1" applyFill="1"/>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4" fillId="0" borderId="0" xfId="0" applyFont="1" applyFill="1" applyAlignment="1">
      <alignment vertical="center" wrapText="1"/>
    </xf>
    <xf numFmtId="0" fontId="4" fillId="0" borderId="0" xfId="0" applyFont="1" applyFill="1" applyBorder="1" applyAlignment="1">
      <alignment vertical="center"/>
    </xf>
    <xf numFmtId="0" fontId="15" fillId="0" borderId="0" xfId="0" applyFont="1" applyFill="1" applyBorder="1" applyAlignment="1">
      <alignment vertical="top" wrapText="1"/>
    </xf>
    <xf numFmtId="0" fontId="14"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7" fillId="0" borderId="0" xfId="0" applyFont="1" applyAlignment="1">
      <alignment vertical="center"/>
    </xf>
    <xf numFmtId="0" fontId="19" fillId="0" borderId="0" xfId="8"/>
    <xf numFmtId="0" fontId="20" fillId="0" borderId="0" xfId="0" applyFont="1"/>
    <xf numFmtId="0" fontId="0" fillId="0" borderId="2" xfId="0" applyBorder="1"/>
    <xf numFmtId="0" fontId="19" fillId="0" borderId="2" xfId="8" applyBorder="1"/>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2"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4" fillId="0" borderId="0" xfId="0" applyFont="1" applyFill="1" applyAlignment="1">
      <alignment horizontal="right"/>
    </xf>
    <xf numFmtId="0" fontId="5" fillId="0" borderId="0" xfId="0" applyFont="1" applyFill="1" applyBorder="1" applyAlignment="1">
      <alignment horizontal="center" vertical="center" wrapText="1"/>
    </xf>
    <xf numFmtId="164" fontId="3" fillId="0" borderId="0" xfId="0" applyNumberFormat="1" applyFont="1" applyFill="1"/>
    <xf numFmtId="169" fontId="3" fillId="0" borderId="0" xfId="0" applyNumberFormat="1" applyFont="1" applyFill="1"/>
    <xf numFmtId="1" fontId="3" fillId="0" borderId="0" xfId="0" applyNumberFormat="1" applyFont="1" applyFill="1"/>
    <xf numFmtId="0" fontId="2" fillId="0" borderId="10" xfId="0" applyFont="1" applyFill="1" applyBorder="1" applyAlignment="1">
      <alignment vertical="center"/>
    </xf>
    <xf numFmtId="0" fontId="5" fillId="0" borderId="10"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0" xfId="0" applyFont="1" applyFill="1" applyBorder="1" applyAlignment="1">
      <alignment horizontal="center"/>
    </xf>
    <xf numFmtId="0" fontId="3" fillId="2" borderId="10" xfId="0" applyFont="1" applyFill="1" applyBorder="1" applyAlignment="1">
      <alignment horizontal="center"/>
    </xf>
    <xf numFmtId="2" fontId="3" fillId="0" borderId="10" xfId="0" applyNumberFormat="1" applyFont="1" applyFill="1" applyBorder="1"/>
    <xf numFmtId="1" fontId="3" fillId="0" borderId="10" xfId="0" applyNumberFormat="1" applyFont="1" applyFill="1" applyBorder="1"/>
    <xf numFmtId="0" fontId="3" fillId="0" borderId="10" xfId="0" applyFont="1" applyFill="1" applyBorder="1" applyAlignment="1">
      <alignment vertical="top" wrapText="1"/>
    </xf>
    <xf numFmtId="0" fontId="4" fillId="0" borderId="10" xfId="0" applyFont="1" applyFill="1" applyBorder="1" applyAlignment="1">
      <alignment vertical="top" wrapText="1"/>
    </xf>
    <xf numFmtId="0" fontId="3" fillId="0" borderId="10" xfId="0" applyFont="1" applyFill="1" applyBorder="1"/>
    <xf numFmtId="0" fontId="2" fillId="0" borderId="0" xfId="0" applyFont="1" applyFill="1" applyAlignment="1">
      <alignment horizontal="center" vertical="center"/>
    </xf>
    <xf numFmtId="0" fontId="2" fillId="0" borderId="0" xfId="0" applyFont="1" applyFill="1" applyBorder="1" applyAlignment="1">
      <alignment horizontal="center" vertical="center"/>
    </xf>
    <xf numFmtId="2" fontId="7" fillId="0" borderId="0" xfId="2" applyNumberFormat="1" applyFont="1" applyFill="1" applyBorder="1" applyAlignment="1">
      <alignment horizontal="center"/>
    </xf>
    <xf numFmtId="169" fontId="7" fillId="2" borderId="0" xfId="3" applyNumberFormat="1" applyFont="1" applyFill="1" applyBorder="1" applyAlignment="1">
      <alignment horizontal="center"/>
    </xf>
    <xf numFmtId="1" fontId="7" fillId="0" borderId="0" xfId="2" applyNumberFormat="1" applyFont="1" applyFill="1" applyBorder="1" applyAlignment="1">
      <alignment horizontal="center"/>
    </xf>
    <xf numFmtId="0" fontId="4" fillId="0" borderId="0" xfId="0" applyFont="1" applyFill="1" applyBorder="1" applyAlignment="1">
      <alignment horizontal="center" vertical="top" wrapText="1"/>
    </xf>
    <xf numFmtId="0" fontId="4" fillId="0" borderId="0" xfId="0" applyFont="1" applyFill="1" applyAlignment="1">
      <alignment horizontal="center" vertical="top" wrapText="1"/>
    </xf>
    <xf numFmtId="1" fontId="7" fillId="0" borderId="0" xfId="5" applyNumberFormat="1" applyFont="1" applyFill="1" applyBorder="1" applyAlignment="1">
      <alignment horizontal="right"/>
    </xf>
    <xf numFmtId="0" fontId="3" fillId="0" borderId="0" xfId="0" applyFont="1" applyFill="1" applyBorder="1" applyAlignment="1">
      <alignment vertical="top" wrapText="1"/>
    </xf>
    <xf numFmtId="0" fontId="4" fillId="0" borderId="0" xfId="0" applyFont="1" applyFill="1"/>
    <xf numFmtId="0" fontId="3" fillId="4" borderId="0" xfId="0" applyFont="1" applyFill="1" applyAlignment="1">
      <alignment horizontal="center"/>
    </xf>
    <xf numFmtId="0" fontId="3" fillId="4" borderId="10" xfId="0" applyFont="1" applyFill="1" applyBorder="1" applyAlignment="1">
      <alignment horizontal="center"/>
    </xf>
    <xf numFmtId="170" fontId="3" fillId="0" borderId="0" xfId="0" applyNumberFormat="1" applyFont="1" applyFill="1"/>
    <xf numFmtId="0" fontId="3" fillId="3" borderId="0" xfId="0" applyFont="1" applyFill="1" applyAlignment="1">
      <alignment horizontal="center"/>
    </xf>
    <xf numFmtId="164" fontId="3" fillId="3" borderId="0" xfId="0" applyNumberFormat="1" applyFont="1" applyFill="1"/>
    <xf numFmtId="0" fontId="3" fillId="3" borderId="10" xfId="0" applyFont="1" applyFill="1" applyBorder="1" applyAlignment="1">
      <alignment horizontal="center"/>
    </xf>
    <xf numFmtId="0" fontId="4" fillId="3"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0" fontId="8" fillId="0" borderId="0" xfId="0" applyFont="1" applyFill="1"/>
    <xf numFmtId="168" fontId="2" fillId="0" borderId="0" xfId="0" applyNumberFormat="1" applyFont="1" applyFill="1"/>
    <xf numFmtId="165" fontId="3" fillId="0" borderId="0" xfId="0" applyNumberFormat="1" applyFont="1" applyFill="1"/>
    <xf numFmtId="165" fontId="7" fillId="0" borderId="0" xfId="2" applyNumberFormat="1" applyFont="1" applyFill="1" applyBorder="1" applyAlignment="1">
      <alignment horizontal="right"/>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Alignment="1">
      <alignment horizontal="center"/>
    </xf>
    <xf numFmtId="0" fontId="4" fillId="0" borderId="0" xfId="0" applyFont="1" applyFill="1" applyBorder="1" applyAlignment="1">
      <alignment vertical="top" wrapText="1"/>
    </xf>
    <xf numFmtId="0" fontId="2" fillId="0" borderId="0" xfId="0" applyFont="1" applyFill="1" applyBorder="1" applyAlignment="1">
      <alignment vertical="center"/>
    </xf>
    <xf numFmtId="0" fontId="4" fillId="0" borderId="0" xfId="0" applyFont="1" applyFill="1" applyBorder="1" applyAlignment="1">
      <alignment horizontal="left" vertical="center" wrapText="1"/>
    </xf>
    <xf numFmtId="1" fontId="5" fillId="0" borderId="0" xfId="0" applyNumberFormat="1" applyFont="1" applyFill="1"/>
    <xf numFmtId="0" fontId="5" fillId="0" borderId="0" xfId="0" applyFont="1" applyFill="1" applyAlignment="1">
      <alignment horizontal="center"/>
    </xf>
    <xf numFmtId="2" fontId="5" fillId="0" borderId="10" xfId="0" applyNumberFormat="1" applyFont="1" applyFill="1" applyBorder="1"/>
    <xf numFmtId="2" fontId="2" fillId="0" borderId="0" xfId="0" applyNumberFormat="1" applyFont="1" applyFill="1"/>
    <xf numFmtId="0" fontId="5" fillId="0" borderId="10" xfId="0" applyFont="1" applyFill="1" applyBorder="1" applyAlignment="1">
      <alignment horizontal="center"/>
    </xf>
    <xf numFmtId="0" fontId="5" fillId="5" borderId="0" xfId="0" applyFont="1" applyFill="1" applyAlignment="1">
      <alignment horizontal="center"/>
    </xf>
    <xf numFmtId="0" fontId="2" fillId="0" borderId="0" xfId="0" applyFont="1"/>
    <xf numFmtId="166" fontId="2" fillId="0" borderId="0" xfId="0" applyNumberFormat="1" applyFont="1"/>
    <xf numFmtId="0" fontId="5" fillId="2" borderId="0" xfId="0" applyFont="1" applyFill="1" applyBorder="1" applyAlignment="1">
      <alignment horizontal="left" vertical="top"/>
    </xf>
    <xf numFmtId="165" fontId="3" fillId="0" borderId="2" xfId="0" applyNumberFormat="1" applyFont="1" applyFill="1" applyBorder="1"/>
    <xf numFmtId="0" fontId="5" fillId="0" borderId="0" xfId="0" applyNumberFormat="1" applyFont="1" applyFill="1"/>
    <xf numFmtId="166" fontId="3" fillId="0" borderId="0" xfId="0" applyNumberFormat="1" applyFont="1" applyFill="1"/>
    <xf numFmtId="166" fontId="3" fillId="0" borderId="0" xfId="0" applyNumberFormat="1" applyFont="1" applyFill="1" applyAlignment="1">
      <alignment horizontal="center"/>
    </xf>
    <xf numFmtId="166" fontId="3" fillId="2" borderId="0" xfId="0" applyNumberFormat="1" applyFont="1" applyFill="1" applyAlignment="1">
      <alignment horizontal="center"/>
    </xf>
    <xf numFmtId="166" fontId="5" fillId="0" borderId="0" xfId="0" applyNumberFormat="1" applyFont="1" applyFill="1"/>
    <xf numFmtId="166" fontId="5" fillId="0" borderId="0" xfId="0" applyNumberFormat="1" applyFont="1" applyFill="1" applyAlignment="1">
      <alignment horizontal="center"/>
    </xf>
    <xf numFmtId="166" fontId="5" fillId="2" borderId="0" xfId="0" applyNumberFormat="1" applyFont="1" applyFill="1" applyAlignment="1">
      <alignment horizontal="center"/>
    </xf>
    <xf numFmtId="166" fontId="3" fillId="0" borderId="0" xfId="0" applyNumberFormat="1" applyFont="1" applyFill="1" applyBorder="1" applyAlignment="1">
      <alignment horizontal="center"/>
    </xf>
    <xf numFmtId="0" fontId="2" fillId="3" borderId="0" xfId="0" applyFont="1" applyFill="1" applyBorder="1" applyAlignment="1">
      <alignment vertical="center"/>
    </xf>
    <xf numFmtId="0" fontId="2" fillId="6" borderId="7" xfId="0" applyFont="1" applyFill="1" applyBorder="1" applyAlignment="1">
      <alignment horizontal="center" vertical="center"/>
    </xf>
    <xf numFmtId="166" fontId="5" fillId="2" borderId="0" xfId="3" applyNumberFormat="1" applyFont="1" applyFill="1" applyBorder="1" applyAlignment="1">
      <alignment horizontal="right" vertical="top"/>
    </xf>
    <xf numFmtId="166" fontId="3" fillId="0" borderId="0" xfId="0" applyNumberFormat="1" applyFont="1"/>
    <xf numFmtId="166" fontId="5" fillId="0" borderId="0" xfId="3" applyNumberFormat="1" applyFont="1" applyFill="1" applyBorder="1" applyAlignment="1">
      <alignment horizontal="right" vertical="top"/>
    </xf>
    <xf numFmtId="166" fontId="3" fillId="0" borderId="0" xfId="3" applyNumberFormat="1" applyFont="1" applyFill="1" applyBorder="1" applyAlignment="1">
      <alignment horizontal="right" vertical="top"/>
    </xf>
    <xf numFmtId="166" fontId="3" fillId="0" borderId="0" xfId="0" applyNumberFormat="1" applyFont="1" applyFill="1" applyBorder="1"/>
    <xf numFmtId="166" fontId="3" fillId="0" borderId="0" xfId="0" applyNumberFormat="1" applyFont="1" applyFill="1" applyAlignment="1">
      <alignment horizontal="right"/>
    </xf>
    <xf numFmtId="166" fontId="3" fillId="0" borderId="0" xfId="3" applyNumberFormat="1" applyFont="1" applyFill="1" applyBorder="1" applyAlignment="1">
      <alignment horizontal="right"/>
    </xf>
    <xf numFmtId="166" fontId="3" fillId="4" borderId="0" xfId="0" applyNumberFormat="1" applyFont="1" applyFill="1"/>
    <xf numFmtId="166" fontId="3" fillId="4" borderId="0" xfId="3" applyNumberFormat="1" applyFont="1" applyFill="1" applyBorder="1" applyAlignment="1">
      <alignment horizontal="right" vertical="top"/>
    </xf>
    <xf numFmtId="166" fontId="2" fillId="0" borderId="0" xfId="0" applyNumberFormat="1" applyFont="1" applyFill="1"/>
    <xf numFmtId="166" fontId="8" fillId="0" borderId="0" xfId="0" applyNumberFormat="1" applyFont="1"/>
    <xf numFmtId="166" fontId="3" fillId="0" borderId="0" xfId="1" applyNumberFormat="1" applyFont="1" applyFill="1" applyBorder="1" applyAlignment="1">
      <alignment horizontal="right" vertical="center"/>
    </xf>
    <xf numFmtId="166" fontId="3" fillId="0" borderId="2" xfId="3" applyNumberFormat="1" applyFont="1" applyFill="1" applyBorder="1" applyAlignment="1">
      <alignment horizontal="right" vertical="top"/>
    </xf>
    <xf numFmtId="166" fontId="4" fillId="0" borderId="2" xfId="0" applyNumberFormat="1" applyFont="1" applyFill="1" applyBorder="1"/>
    <xf numFmtId="166" fontId="8" fillId="0" borderId="0" xfId="3" applyNumberFormat="1" applyFont="1" applyFill="1" applyBorder="1" applyAlignment="1">
      <alignment horizontal="right" vertical="top"/>
    </xf>
    <xf numFmtId="166" fontId="8" fillId="0" borderId="0" xfId="0" applyNumberFormat="1" applyFont="1" applyFill="1"/>
    <xf numFmtId="0" fontId="5" fillId="0" borderId="0" xfId="0" applyFont="1" applyAlignment="1">
      <alignment horizontal="center"/>
    </xf>
    <xf numFmtId="1" fontId="6" fillId="0" borderId="0" xfId="5" applyNumberFormat="1" applyFont="1" applyFill="1" applyBorder="1" applyAlignment="1">
      <alignment horizontal="right"/>
    </xf>
    <xf numFmtId="165" fontId="2" fillId="0" borderId="0" xfId="0" applyNumberFormat="1" applyFont="1"/>
    <xf numFmtId="165" fontId="3" fillId="0" borderId="0" xfId="3" applyNumberFormat="1" applyFont="1" applyFill="1" applyBorder="1" applyAlignment="1">
      <alignment horizontal="right" vertical="top"/>
    </xf>
    <xf numFmtId="1" fontId="2" fillId="0" borderId="0" xfId="0" applyNumberFormat="1" applyFont="1"/>
    <xf numFmtId="165" fontId="3" fillId="0" borderId="2" xfId="3" applyNumberFormat="1" applyFont="1" applyFill="1" applyBorder="1" applyAlignment="1">
      <alignment horizontal="right" vertical="top"/>
    </xf>
    <xf numFmtId="165" fontId="4" fillId="0" borderId="0" xfId="0" applyNumberFormat="1" applyFont="1" applyBorder="1"/>
    <xf numFmtId="165" fontId="4" fillId="0" borderId="2" xfId="0" applyNumberFormat="1" applyFont="1" applyBorder="1"/>
    <xf numFmtId="166" fontId="4" fillId="0" borderId="2" xfId="0" applyNumberFormat="1" applyFont="1" applyBorder="1"/>
    <xf numFmtId="166" fontId="4" fillId="0" borderId="0" xfId="0" applyNumberFormat="1" applyFont="1" applyFill="1" applyAlignment="1">
      <alignment vertical="top"/>
    </xf>
    <xf numFmtId="166" fontId="4" fillId="0" borderId="0" xfId="0" applyNumberFormat="1" applyFont="1" applyAlignment="1">
      <alignment vertical="top"/>
    </xf>
    <xf numFmtId="0" fontId="2" fillId="0" borderId="10" xfId="0" applyFont="1" applyFill="1" applyBorder="1"/>
    <xf numFmtId="0" fontId="4" fillId="0" borderId="0" xfId="0" applyFont="1" applyBorder="1"/>
    <xf numFmtId="0" fontId="4" fillId="2" borderId="0" xfId="0" applyFont="1" applyFill="1" applyBorder="1" applyAlignment="1">
      <alignment horizontal="center"/>
    </xf>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left" vertical="top" wrapText="1"/>
    </xf>
    <xf numFmtId="166" fontId="3" fillId="0" borderId="0" xfId="0" applyNumberFormat="1" applyFont="1" applyAlignment="1">
      <alignment horizontal="right"/>
    </xf>
    <xf numFmtId="0" fontId="2" fillId="6" borderId="7" xfId="0" applyFont="1" applyFill="1" applyBorder="1" applyAlignment="1">
      <alignment horizontal="center" vertical="center"/>
    </xf>
    <xf numFmtId="0" fontId="3" fillId="0" borderId="0" xfId="0" applyFont="1" applyFill="1" applyBorder="1" applyAlignment="1">
      <alignment vertical="top" wrapText="1"/>
    </xf>
    <xf numFmtId="0" fontId="4" fillId="0" borderId="0" xfId="0" applyFont="1" applyFill="1"/>
    <xf numFmtId="0" fontId="4" fillId="0" borderId="0" xfId="0" applyFont="1" applyFill="1" applyBorder="1" applyAlignment="1">
      <alignment vertical="top" wrapText="1"/>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5" fillId="2" borderId="0" xfId="0" applyFont="1" applyFill="1" applyAlignment="1">
      <alignment horizont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3" fillId="0" borderId="14" xfId="1" applyFont="1" applyFill="1" applyBorder="1" applyAlignment="1">
      <alignment horizontal="left" vertical="top"/>
    </xf>
    <xf numFmtId="166" fontId="4" fillId="0" borderId="14" xfId="0" applyNumberFormat="1" applyFont="1" applyFill="1" applyBorder="1" applyAlignment="1">
      <alignment horizontal="right"/>
    </xf>
    <xf numFmtId="0" fontId="4" fillId="0" borderId="14" xfId="0" applyFont="1" applyFill="1" applyBorder="1" applyAlignment="1">
      <alignment horizontal="right"/>
    </xf>
    <xf numFmtId="166" fontId="9" fillId="0" borderId="0" xfId="3" applyNumberFormat="1" applyFont="1" applyFill="1" applyBorder="1" applyAlignment="1">
      <alignment horizontal="right" vertical="top"/>
    </xf>
    <xf numFmtId="166" fontId="2" fillId="0" borderId="0" xfId="0" applyNumberFormat="1" applyFont="1" applyAlignment="1"/>
    <xf numFmtId="166" fontId="5" fillId="2" borderId="0" xfId="3" applyNumberFormat="1" applyFont="1" applyFill="1" applyBorder="1" applyAlignment="1">
      <alignment horizontal="right"/>
    </xf>
    <xf numFmtId="166" fontId="4" fillId="0" borderId="0" xfId="0" applyNumberFormat="1" applyFont="1" applyFill="1" applyAlignment="1">
      <alignment vertical="center"/>
    </xf>
    <xf numFmtId="166" fontId="3" fillId="0" borderId="0" xfId="3" applyNumberFormat="1" applyFont="1" applyFill="1" applyBorder="1" applyAlignment="1">
      <alignment horizontal="right" vertical="center"/>
    </xf>
    <xf numFmtId="0" fontId="3" fillId="7" borderId="0" xfId="0" applyFont="1" applyFill="1" applyAlignment="1">
      <alignment horizontal="center"/>
    </xf>
    <xf numFmtId="0" fontId="3" fillId="7" borderId="10" xfId="0" applyFont="1" applyFill="1" applyBorder="1" applyAlignment="1">
      <alignment horizontal="center"/>
    </xf>
    <xf numFmtId="166" fontId="4" fillId="7" borderId="0" xfId="0" applyNumberFormat="1" applyFont="1" applyFill="1"/>
    <xf numFmtId="166" fontId="3" fillId="7" borderId="0" xfId="3" applyNumberFormat="1" applyFont="1" applyFill="1" applyBorder="1" applyAlignment="1">
      <alignment horizontal="right" vertical="top"/>
    </xf>
    <xf numFmtId="0" fontId="4" fillId="7" borderId="0" xfId="0" applyFont="1" applyFill="1"/>
    <xf numFmtId="166" fontId="9" fillId="2" borderId="0" xfId="0" applyNumberFormat="1" applyFont="1" applyFill="1" applyBorder="1" applyAlignment="1">
      <alignment horizontal="left" vertical="top"/>
    </xf>
    <xf numFmtId="166" fontId="5" fillId="0" borderId="0" xfId="0" applyNumberFormat="1" applyFont="1"/>
    <xf numFmtId="166" fontId="5" fillId="0" borderId="0" xfId="0" applyNumberFormat="1" applyFont="1" applyAlignment="1"/>
    <xf numFmtId="166" fontId="3" fillId="0" borderId="0" xfId="0" applyNumberFormat="1" applyFont="1" applyAlignment="1">
      <alignment vertical="center"/>
    </xf>
    <xf numFmtId="0" fontId="4" fillId="0" borderId="0" xfId="0" applyFont="1" applyAlignment="1">
      <alignment vertical="center"/>
    </xf>
    <xf numFmtId="166" fontId="3" fillId="0" borderId="0" xfId="0" applyNumberFormat="1" applyFont="1" applyBorder="1"/>
    <xf numFmtId="166" fontId="3" fillId="3" borderId="0" xfId="0" applyNumberFormat="1" applyFont="1" applyFill="1"/>
    <xf numFmtId="166" fontId="3" fillId="3" borderId="0" xfId="3" applyNumberFormat="1" applyFont="1" applyFill="1" applyBorder="1" applyAlignment="1">
      <alignment horizontal="right" vertical="top"/>
    </xf>
    <xf numFmtId="166" fontId="3" fillId="7" borderId="0" xfId="0" applyNumberFormat="1" applyFont="1" applyFill="1"/>
    <xf numFmtId="166" fontId="4" fillId="0" borderId="0" xfId="0" applyNumberFormat="1" applyFont="1" applyAlignment="1">
      <alignment vertical="center"/>
    </xf>
    <xf numFmtId="165" fontId="4" fillId="0" borderId="14" xfId="0" applyNumberFormat="1" applyFont="1" applyFill="1" applyBorder="1" applyAlignment="1">
      <alignment horizontal="right"/>
    </xf>
    <xf numFmtId="166" fontId="2" fillId="0" borderId="0" xfId="0" applyNumberFormat="1" applyFont="1" applyFill="1" applyBorder="1"/>
    <xf numFmtId="166" fontId="8" fillId="0" borderId="0" xfId="0" applyNumberFormat="1" applyFont="1" applyBorder="1"/>
    <xf numFmtId="1" fontId="3" fillId="0" borderId="0" xfId="0" applyNumberFormat="1" applyFont="1" applyFill="1" applyAlignment="1">
      <alignment horizontal="center"/>
    </xf>
    <xf numFmtId="166" fontId="4" fillId="0" borderId="0" xfId="0" applyNumberFormat="1" applyFont="1" applyFill="1" applyBorder="1"/>
    <xf numFmtId="166" fontId="4" fillId="0" borderId="0" xfId="0" applyNumberFormat="1" applyFont="1" applyFill="1" applyBorder="1" applyAlignment="1"/>
    <xf numFmtId="166" fontId="4" fillId="0" borderId="0" xfId="0" applyNumberFormat="1" applyFont="1" applyBorder="1" applyAlignment="1">
      <alignment horizontal="right"/>
    </xf>
    <xf numFmtId="169" fontId="7" fillId="0" borderId="0" xfId="3" applyNumberFormat="1" applyFont="1" applyFill="1" applyBorder="1" applyAlignment="1">
      <alignment horizontal="center"/>
    </xf>
    <xf numFmtId="2" fontId="7" fillId="7" borderId="0" xfId="2" applyNumberFormat="1" applyFont="1" applyFill="1" applyBorder="1" applyAlignment="1">
      <alignment horizontal="center"/>
    </xf>
    <xf numFmtId="169" fontId="7" fillId="7" borderId="0" xfId="3" applyNumberFormat="1" applyFont="1" applyFill="1" applyBorder="1" applyAlignment="1">
      <alignment horizontal="center"/>
    </xf>
    <xf numFmtId="166" fontId="4" fillId="7" borderId="0" xfId="0" applyNumberFormat="1" applyFont="1" applyFill="1" applyBorder="1"/>
    <xf numFmtId="1" fontId="7" fillId="7" borderId="0" xfId="2" applyNumberFormat="1" applyFont="1" applyFill="1" applyBorder="1" applyAlignment="1">
      <alignment horizontal="center"/>
    </xf>
    <xf numFmtId="165" fontId="4" fillId="0" borderId="0" xfId="0" applyNumberFormat="1" applyFont="1" applyAlignment="1"/>
    <xf numFmtId="167" fontId="3" fillId="0" borderId="0" xfId="3" applyNumberFormat="1" applyFont="1" applyFill="1" applyBorder="1" applyAlignment="1">
      <alignment horizontal="right"/>
    </xf>
    <xf numFmtId="171" fontId="7" fillId="0" borderId="0" xfId="5" applyNumberFormat="1" applyFont="1" applyFill="1" applyBorder="1" applyAlignment="1">
      <alignment horizontal="right"/>
    </xf>
    <xf numFmtId="0" fontId="7" fillId="7" borderId="0" xfId="1" applyFont="1" applyFill="1" applyBorder="1" applyAlignment="1">
      <alignment horizontal="left" wrapText="1" indent="2"/>
    </xf>
    <xf numFmtId="172" fontId="7" fillId="7" borderId="0" xfId="5" applyNumberFormat="1" applyFont="1" applyFill="1" applyBorder="1" applyAlignment="1">
      <alignment horizontal="right"/>
    </xf>
    <xf numFmtId="169" fontId="7" fillId="7" borderId="0" xfId="3" applyNumberFormat="1" applyFont="1" applyFill="1" applyBorder="1" applyAlignment="1">
      <alignment horizontal="right"/>
    </xf>
    <xf numFmtId="168" fontId="4" fillId="7" borderId="0" xfId="0" applyNumberFormat="1" applyFont="1" applyFill="1"/>
    <xf numFmtId="0" fontId="4" fillId="7" borderId="0" xfId="0" applyFont="1" applyFill="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 fontId="7" fillId="7" borderId="0" xfId="5" applyNumberFormat="1" applyFont="1" applyFill="1" applyBorder="1" applyAlignment="1">
      <alignment horizontal="right"/>
    </xf>
    <xf numFmtId="0" fontId="7" fillId="0" borderId="0" xfId="1" applyFont="1" applyFill="1" applyBorder="1" applyAlignment="1">
      <alignment horizontal="left" vertical="top" wrapText="1" indent="2"/>
    </xf>
    <xf numFmtId="166" fontId="4" fillId="0" borderId="0" xfId="0" applyNumberFormat="1" applyFont="1" applyFill="1" applyAlignment="1"/>
    <xf numFmtId="166" fontId="4" fillId="0" borderId="0" xfId="0" applyNumberFormat="1" applyFont="1" applyAlignment="1"/>
    <xf numFmtId="3" fontId="3" fillId="0" borderId="2" xfId="3" applyNumberFormat="1" applyFont="1" applyFill="1" applyBorder="1" applyAlignment="1">
      <alignment horizontal="right" vertical="top"/>
    </xf>
    <xf numFmtId="0" fontId="2" fillId="0" borderId="0" xfId="0" applyFont="1" applyAlignment="1">
      <alignment horizontal="center"/>
    </xf>
    <xf numFmtId="0" fontId="16" fillId="0" borderId="0" xfId="0" applyFont="1" applyAlignment="1">
      <alignment vertical="center"/>
    </xf>
    <xf numFmtId="0" fontId="18" fillId="0" borderId="2" xfId="0" applyFont="1" applyBorder="1" applyAlignment="1">
      <alignment vertical="center"/>
    </xf>
    <xf numFmtId="0" fontId="17" fillId="0" borderId="8" xfId="0" applyFont="1" applyBorder="1" applyAlignment="1">
      <alignment vertical="center"/>
    </xf>
    <xf numFmtId="0" fontId="23" fillId="0" borderId="9" xfId="0" applyFont="1" applyBorder="1"/>
    <xf numFmtId="0" fontId="21" fillId="0" borderId="9" xfId="0" applyFont="1" applyBorder="1"/>
    <xf numFmtId="0" fontId="2" fillId="0" borderId="2" xfId="0" applyFont="1" applyFill="1" applyBorder="1" applyAlignment="1">
      <alignment horizontal="center"/>
    </xf>
    <xf numFmtId="0" fontId="2" fillId="6" borderId="11" xfId="0" applyFont="1" applyFill="1" applyBorder="1" applyAlignment="1">
      <alignment horizontal="center" vertical="center"/>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Border="1" applyAlignment="1">
      <alignment horizontal="center"/>
    </xf>
    <xf numFmtId="0" fontId="3" fillId="0" borderId="0" xfId="0" applyFont="1" applyFill="1" applyBorder="1" applyAlignment="1">
      <alignment vertical="top" wrapText="1"/>
    </xf>
    <xf numFmtId="0" fontId="4" fillId="0" borderId="0" xfId="0" applyFont="1" applyFill="1"/>
    <xf numFmtId="0" fontId="14" fillId="0" borderId="0" xfId="0" applyFont="1" applyFill="1" applyBorder="1" applyAlignment="1">
      <alignment horizontal="left" vertical="top" wrapText="1"/>
    </xf>
    <xf numFmtId="0" fontId="4" fillId="0" borderId="0" xfId="0" applyFont="1" applyFill="1" applyBorder="1" applyAlignment="1">
      <alignment vertical="top" wrapText="1"/>
    </xf>
    <xf numFmtId="0" fontId="3" fillId="0" borderId="3"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2" fillId="6" borderId="16"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3" fillId="0" borderId="14" xfId="0" applyFont="1" applyFill="1" applyBorder="1" applyAlignment="1">
      <alignment vertical="top" wrapText="1"/>
    </xf>
    <xf numFmtId="0" fontId="5" fillId="0" borderId="12" xfId="1" applyFont="1" applyFill="1" applyBorder="1" applyAlignment="1">
      <alignment horizontal="left" vertical="center" wrapText="1"/>
    </xf>
    <xf numFmtId="0" fontId="2"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2" fillId="6" borderId="15"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0" xfId="0" applyFont="1" applyFill="1" applyBorder="1" applyAlignment="1">
      <alignment horizontal="center" vertical="center"/>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14"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14" xfId="0" applyFont="1" applyBorder="1" applyAlignment="1">
      <alignment horizontal="left" vertical="center" wrapText="1"/>
    </xf>
    <xf numFmtId="0" fontId="4" fillId="0" borderId="0" xfId="0" applyFont="1" applyBorder="1" applyAlignment="1">
      <alignment horizontal="left" vertical="top" wrapText="1"/>
    </xf>
    <xf numFmtId="0" fontId="4" fillId="0" borderId="9" xfId="0" applyFont="1" applyFill="1" applyBorder="1" applyAlignment="1">
      <alignment horizontal="left" vertical="center" wrapText="1"/>
    </xf>
    <xf numFmtId="0" fontId="4" fillId="0" borderId="14" xfId="0" applyFont="1" applyFill="1" applyBorder="1" applyAlignment="1">
      <alignment horizontal="left" vertical="center" wrapText="1"/>
    </xf>
    <xf numFmtId="0" fontId="2" fillId="0" borderId="0" xfId="0" applyFont="1" applyFill="1" applyAlignment="1">
      <alignment horizontal="left" vertical="center"/>
    </xf>
  </cellXfs>
  <cellStyles count="11">
    <cellStyle name="Hipervínculo" xfId="8" builtinId="8"/>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Título trimestre" xfId="9" xr:uid="{00000000-0005-0000-0000-00000A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100-000004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4768215" y="0"/>
          <a:ext cx="332613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123825</xdr:colOff>
      <xdr:row>4</xdr:row>
      <xdr:rowOff>38100</xdr:rowOff>
    </xdr:from>
    <xdr:to>
      <xdr:col>8</xdr:col>
      <xdr:colOff>219075</xdr:colOff>
      <xdr:row>4</xdr:row>
      <xdr:rowOff>133350</xdr:rowOff>
    </xdr:to>
    <xdr:sp macro="" textlink="">
      <xdr:nvSpPr>
        <xdr:cNvPr id="3" name="Triángulo isósceles 2">
          <a:extLst>
            <a:ext uri="{FF2B5EF4-FFF2-40B4-BE49-F238E27FC236}">
              <a16:creationId xmlns:a16="http://schemas.microsoft.com/office/drawing/2014/main" id="{00000000-0008-0000-0200-000003000000}"/>
            </a:ext>
          </a:extLst>
        </xdr:cNvPr>
        <xdr:cNvSpPr/>
      </xdr:nvSpPr>
      <xdr:spPr>
        <a:xfrm>
          <a:off x="7454265" y="62484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9</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4872990" y="0"/>
          <a:ext cx="32689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104775</xdr:colOff>
      <xdr:row>4</xdr:row>
      <xdr:rowOff>28575</xdr:rowOff>
    </xdr:from>
    <xdr:to>
      <xdr:col>8</xdr:col>
      <xdr:colOff>200025</xdr:colOff>
      <xdr:row>4</xdr:row>
      <xdr:rowOff>123825</xdr:rowOff>
    </xdr:to>
    <xdr:sp macro="" textlink="">
      <xdr:nvSpPr>
        <xdr:cNvPr id="3" name="Triángulo isósceles 2">
          <a:extLst>
            <a:ext uri="{FF2B5EF4-FFF2-40B4-BE49-F238E27FC236}">
              <a16:creationId xmlns:a16="http://schemas.microsoft.com/office/drawing/2014/main" id="{00000000-0008-0000-0300-000003000000}"/>
            </a:ext>
          </a:extLst>
        </xdr:cNvPr>
        <xdr:cNvSpPr/>
      </xdr:nvSpPr>
      <xdr:spPr>
        <a:xfrm>
          <a:off x="7534275" y="61531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730115" y="0"/>
          <a:ext cx="335661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104775</xdr:colOff>
      <xdr:row>4</xdr:row>
      <xdr:rowOff>28575</xdr:rowOff>
    </xdr:from>
    <xdr:to>
      <xdr:col>8</xdr:col>
      <xdr:colOff>200025</xdr:colOff>
      <xdr:row>4</xdr:row>
      <xdr:rowOff>123825</xdr:rowOff>
    </xdr:to>
    <xdr:sp macro="" textlink="">
      <xdr:nvSpPr>
        <xdr:cNvPr id="3" name="Triángulo isósceles 2">
          <a:extLst>
            <a:ext uri="{FF2B5EF4-FFF2-40B4-BE49-F238E27FC236}">
              <a16:creationId xmlns:a16="http://schemas.microsoft.com/office/drawing/2014/main" id="{00000000-0008-0000-0400-000003000000}"/>
            </a:ext>
          </a:extLst>
        </xdr:cNvPr>
        <xdr:cNvSpPr/>
      </xdr:nvSpPr>
      <xdr:spPr>
        <a:xfrm>
          <a:off x="7419975" y="61531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872990" y="0"/>
          <a:ext cx="326707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95250</xdr:colOff>
      <xdr:row>4</xdr:row>
      <xdr:rowOff>9525</xdr:rowOff>
    </xdr:from>
    <xdr:to>
      <xdr:col>8</xdr:col>
      <xdr:colOff>190500</xdr:colOff>
      <xdr:row>4</xdr:row>
      <xdr:rowOff>104775</xdr:rowOff>
    </xdr:to>
    <xdr:sp macro="" textlink="">
      <xdr:nvSpPr>
        <xdr:cNvPr id="3" name="Triángulo isósceles 2">
          <a:extLst>
            <a:ext uri="{FF2B5EF4-FFF2-40B4-BE49-F238E27FC236}">
              <a16:creationId xmlns:a16="http://schemas.microsoft.com/office/drawing/2014/main" id="{00000000-0008-0000-0500-000003000000}"/>
            </a:ext>
          </a:extLst>
        </xdr:cNvPr>
        <xdr:cNvSpPr/>
      </xdr:nvSpPr>
      <xdr:spPr>
        <a:xfrm>
          <a:off x="7532370"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600-000003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104775</xdr:colOff>
      <xdr:row>4</xdr:row>
      <xdr:rowOff>9525</xdr:rowOff>
    </xdr:from>
    <xdr:to>
      <xdr:col>6</xdr:col>
      <xdr:colOff>200025</xdr:colOff>
      <xdr:row>4</xdr:row>
      <xdr:rowOff>104775</xdr:rowOff>
    </xdr:to>
    <xdr:sp macro="" textlink="">
      <xdr:nvSpPr>
        <xdr:cNvPr id="3" name="Triángulo isósceles 2">
          <a:extLst>
            <a:ext uri="{FF2B5EF4-FFF2-40B4-BE49-F238E27FC236}">
              <a16:creationId xmlns:a16="http://schemas.microsoft.com/office/drawing/2014/main" id="{00000000-0008-0000-0700-000003000000}"/>
            </a:ext>
          </a:extLst>
        </xdr:cNvPr>
        <xdr:cNvSpPr/>
      </xdr:nvSpPr>
      <xdr:spPr>
        <a:xfrm>
          <a:off x="6139815" y="53530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4608195" y="0"/>
          <a:ext cx="25469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66675</xdr:colOff>
      <xdr:row>4</xdr:row>
      <xdr:rowOff>0</xdr:rowOff>
    </xdr:from>
    <xdr:to>
      <xdr:col>6</xdr:col>
      <xdr:colOff>161925</xdr:colOff>
      <xdr:row>4</xdr:row>
      <xdr:rowOff>95250</xdr:rowOff>
    </xdr:to>
    <xdr:sp macro="" textlink="">
      <xdr:nvSpPr>
        <xdr:cNvPr id="3" name="Triángulo isósceles 2">
          <a:extLst>
            <a:ext uri="{FF2B5EF4-FFF2-40B4-BE49-F238E27FC236}">
              <a16:creationId xmlns:a16="http://schemas.microsoft.com/office/drawing/2014/main" id="{00000000-0008-0000-0800-000003000000}"/>
            </a:ext>
          </a:extLst>
        </xdr:cNvPr>
        <xdr:cNvSpPr/>
      </xdr:nvSpPr>
      <xdr:spPr>
        <a:xfrm>
          <a:off x="6490335" y="52578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4598670" y="0"/>
          <a:ext cx="260985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900-000003000000}"/>
            </a:ext>
          </a:extLst>
        </xdr:cNvPr>
        <xdr:cNvSpPr/>
      </xdr:nvSpPr>
      <xdr:spPr>
        <a:xfrm>
          <a:off x="6577965" y="56578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3420" y="0"/>
          <a:ext cx="25507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7</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4503420" y="0"/>
          <a:ext cx="214122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A00-000004000000}"/>
            </a:ext>
          </a:extLst>
        </xdr:cNvPr>
        <xdr:cNvSpPr/>
      </xdr:nvSpPr>
      <xdr:spPr>
        <a:xfrm>
          <a:off x="649414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5000625"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F00-000002000000}"/>
            </a:ext>
          </a:extLst>
        </xdr:cNvPr>
        <xdr:cNvSpPr/>
      </xdr:nvSpPr>
      <xdr:spPr>
        <a:xfrm>
          <a:off x="4991100" y="0"/>
          <a:ext cx="25831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0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100-000002000000}"/>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447675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200-000002000000}"/>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300-000002000000}"/>
            </a:ext>
          </a:extLst>
        </xdr:cNvPr>
        <xdr:cNvSpPr/>
      </xdr:nvSpPr>
      <xdr:spPr>
        <a:xfrm>
          <a:off x="4648200" y="0"/>
          <a:ext cx="154305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400-000002000000}"/>
            </a:ext>
          </a:extLst>
        </xdr:cNvPr>
        <xdr:cNvSpPr/>
      </xdr:nvSpPr>
      <xdr:spPr>
        <a:xfrm>
          <a:off x="4629150" y="0"/>
          <a:ext cx="153924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29"/>
  <sheetViews>
    <sheetView showGridLines="0" tabSelected="1" zoomScale="90" zoomScaleNormal="90" workbookViewId="0"/>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321" t="s">
        <v>171</v>
      </c>
      <c r="C1" s="321"/>
    </row>
    <row r="2" spans="2:3" ht="21" x14ac:dyDescent="0.25">
      <c r="B2" s="141"/>
    </row>
    <row r="3" spans="2:3" ht="34.5" thickBot="1" x14ac:dyDescent="0.3">
      <c r="B3" s="322" t="s">
        <v>172</v>
      </c>
      <c r="C3" s="322"/>
    </row>
    <row r="4" spans="2:3" ht="21.75" thickBot="1" x14ac:dyDescent="0.3">
      <c r="B4" s="323" t="s">
        <v>238</v>
      </c>
      <c r="C4" s="323"/>
    </row>
    <row r="6" spans="2:3" x14ac:dyDescent="0.25">
      <c r="B6" t="s">
        <v>173</v>
      </c>
      <c r="C6" s="142" t="s">
        <v>161</v>
      </c>
    </row>
    <row r="7" spans="2:3" x14ac:dyDescent="0.25">
      <c r="B7" t="s">
        <v>174</v>
      </c>
      <c r="C7" s="142" t="s">
        <v>162</v>
      </c>
    </row>
    <row r="8" spans="2:3" x14ac:dyDescent="0.25">
      <c r="B8" t="s">
        <v>175</v>
      </c>
      <c r="C8" s="142" t="s">
        <v>163</v>
      </c>
    </row>
    <row r="9" spans="2:3" x14ac:dyDescent="0.25">
      <c r="B9" t="s">
        <v>176</v>
      </c>
      <c r="C9" s="142" t="s">
        <v>164</v>
      </c>
    </row>
    <row r="10" spans="2:3" x14ac:dyDescent="0.25">
      <c r="B10" t="s">
        <v>177</v>
      </c>
      <c r="C10" s="142" t="s">
        <v>165</v>
      </c>
    </row>
    <row r="11" spans="2:3" x14ac:dyDescent="0.25">
      <c r="C11" s="143"/>
    </row>
    <row r="12" spans="2:3" x14ac:dyDescent="0.25">
      <c r="B12" t="s">
        <v>178</v>
      </c>
      <c r="C12" s="142" t="s">
        <v>67</v>
      </c>
    </row>
    <row r="13" spans="2:3" x14ac:dyDescent="0.25">
      <c r="B13" t="s">
        <v>179</v>
      </c>
      <c r="C13" s="142" t="s">
        <v>69</v>
      </c>
    </row>
    <row r="14" spans="2:3" x14ac:dyDescent="0.25">
      <c r="B14" t="s">
        <v>180</v>
      </c>
      <c r="C14" s="142" t="s">
        <v>75</v>
      </c>
    </row>
    <row r="15" spans="2:3" x14ac:dyDescent="0.25">
      <c r="B15" t="s">
        <v>181</v>
      </c>
      <c r="C15" s="142" t="s">
        <v>76</v>
      </c>
    </row>
    <row r="16" spans="2:3" x14ac:dyDescent="0.25">
      <c r="B16" t="s">
        <v>182</v>
      </c>
      <c r="C16" s="142" t="s">
        <v>68</v>
      </c>
    </row>
    <row r="17" spans="2:3" x14ac:dyDescent="0.25">
      <c r="C17" s="143"/>
    </row>
    <row r="18" spans="2:3" x14ac:dyDescent="0.25">
      <c r="B18" t="s">
        <v>183</v>
      </c>
      <c r="C18" s="142" t="s">
        <v>184</v>
      </c>
    </row>
    <row r="19" spans="2:3" x14ac:dyDescent="0.25">
      <c r="B19" t="s">
        <v>185</v>
      </c>
      <c r="C19" s="142" t="s">
        <v>186</v>
      </c>
    </row>
    <row r="20" spans="2:3" x14ac:dyDescent="0.25">
      <c r="B20" t="s">
        <v>187</v>
      </c>
      <c r="C20" s="142" t="s">
        <v>188</v>
      </c>
    </row>
    <row r="21" spans="2:3" x14ac:dyDescent="0.25">
      <c r="B21" t="s">
        <v>189</v>
      </c>
      <c r="C21" s="142" t="s">
        <v>190</v>
      </c>
    </row>
    <row r="22" spans="2:3" x14ac:dyDescent="0.25">
      <c r="B22" t="s">
        <v>191</v>
      </c>
      <c r="C22" s="142" t="s">
        <v>192</v>
      </c>
    </row>
    <row r="23" spans="2:3" x14ac:dyDescent="0.25">
      <c r="C23" s="143"/>
    </row>
    <row r="24" spans="2:3" x14ac:dyDescent="0.25">
      <c r="B24" t="s">
        <v>193</v>
      </c>
      <c r="C24" s="142" t="s">
        <v>194</v>
      </c>
    </row>
    <row r="25" spans="2:3" x14ac:dyDescent="0.25">
      <c r="B25" t="s">
        <v>195</v>
      </c>
      <c r="C25" s="142" t="s">
        <v>196</v>
      </c>
    </row>
    <row r="26" spans="2:3" x14ac:dyDescent="0.25">
      <c r="B26" t="s">
        <v>197</v>
      </c>
      <c r="C26" s="142" t="s">
        <v>198</v>
      </c>
    </row>
    <row r="27" spans="2:3" x14ac:dyDescent="0.25">
      <c r="B27" t="s">
        <v>199</v>
      </c>
      <c r="C27" s="142" t="s">
        <v>200</v>
      </c>
    </row>
    <row r="28" spans="2:3" ht="15.75" thickBot="1" x14ac:dyDescent="0.3">
      <c r="B28" s="144" t="s">
        <v>201</v>
      </c>
      <c r="C28" s="145" t="s">
        <v>202</v>
      </c>
    </row>
    <row r="29" spans="2:3" ht="18.75" x14ac:dyDescent="0.3">
      <c r="B29" s="324" t="s">
        <v>236</v>
      </c>
      <c r="C29" s="325"/>
    </row>
  </sheetData>
  <mergeCells count="4">
    <mergeCell ref="B1:C1"/>
    <mergeCell ref="B3:C3"/>
    <mergeCell ref="B4:C4"/>
    <mergeCell ref="B29:C29"/>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AG136"/>
  <sheetViews>
    <sheetView view="pageBreakPreview" zoomScaleNormal="100" zoomScaleSheetLayoutView="100" workbookViewId="0">
      <pane xSplit="1" ySplit="5" topLeftCell="B24" activePane="bottomRight" state="frozen"/>
      <selection activeCell="K34" sqref="K34"/>
      <selection pane="topRight" activeCell="K34" sqref="K34"/>
      <selection pane="bottomLeft" activeCell="K34" sqref="K34"/>
      <selection pane="bottomRight" activeCell="J93" activeCellId="2" sqref="J80:L80 J85:L85 J93:L93"/>
    </sheetView>
  </sheetViews>
  <sheetFormatPr baseColWidth="10" defaultColWidth="11.42578125" defaultRowHeight="11.25" x14ac:dyDescent="0.2"/>
  <cols>
    <col min="1" max="1" width="39" style="2" customWidth="1"/>
    <col min="2" max="4" width="9.140625" style="2" customWidth="1"/>
    <col min="5" max="5" width="19.7109375" style="1" customWidth="1"/>
    <col min="6" max="6" width="7.5703125" style="1" bestFit="1" customWidth="1"/>
    <col min="7" max="7" width="8.85546875" style="1" bestFit="1" customWidth="1"/>
    <col min="8" max="8" width="5.7109375" style="168" bestFit="1" customWidth="1"/>
    <col min="9" max="9" width="5.42578125" style="1" customWidth="1"/>
    <col min="10" max="12" width="10.42578125" style="1" bestFit="1" customWidth="1"/>
    <col min="13" max="13" width="4" style="2" bestFit="1" customWidth="1"/>
    <col min="14" max="16384" width="11.42578125" style="2"/>
  </cols>
  <sheetData>
    <row r="1" spans="1:14" x14ac:dyDescent="0.2">
      <c r="A1" s="329" t="s">
        <v>15</v>
      </c>
      <c r="B1" s="329"/>
      <c r="C1" s="329"/>
      <c r="D1" s="329"/>
      <c r="E1" s="329"/>
      <c r="F1" s="150"/>
      <c r="G1" s="150"/>
      <c r="H1" s="159"/>
      <c r="I1" s="150"/>
    </row>
    <row r="2" spans="1:14" x14ac:dyDescent="0.2">
      <c r="A2" s="329" t="s">
        <v>161</v>
      </c>
      <c r="B2" s="329"/>
      <c r="C2" s="329"/>
      <c r="D2" s="329"/>
      <c r="E2" s="329"/>
      <c r="F2" s="150"/>
      <c r="G2" s="150"/>
      <c r="H2" s="159"/>
      <c r="I2" s="150"/>
    </row>
    <row r="3" spans="1:14" ht="12" thickBot="1" x14ac:dyDescent="0.25">
      <c r="A3" s="330" t="s">
        <v>266</v>
      </c>
      <c r="B3" s="330"/>
      <c r="C3" s="330"/>
      <c r="D3" s="330"/>
      <c r="E3" s="330"/>
      <c r="F3" s="151"/>
      <c r="G3" s="151"/>
      <c r="H3" s="159"/>
      <c r="I3" s="219"/>
      <c r="J3" s="326" t="s">
        <v>235</v>
      </c>
      <c r="K3" s="326"/>
      <c r="L3" s="326"/>
    </row>
    <row r="4" spans="1:14" s="5" customFormat="1" ht="15" customHeight="1" x14ac:dyDescent="0.2">
      <c r="A4" s="344" t="s">
        <v>16</v>
      </c>
      <c r="B4" s="3" t="s">
        <v>265</v>
      </c>
      <c r="C4" s="343" t="s">
        <v>78</v>
      </c>
      <c r="D4" s="343"/>
      <c r="E4" s="333" t="s">
        <v>112</v>
      </c>
      <c r="F4" s="335" t="s">
        <v>204</v>
      </c>
      <c r="G4" s="335"/>
      <c r="H4" s="336" t="s">
        <v>205</v>
      </c>
      <c r="I4" s="337"/>
      <c r="J4" s="327" t="s">
        <v>233</v>
      </c>
      <c r="K4" s="331" t="s">
        <v>79</v>
      </c>
      <c r="L4" s="332"/>
    </row>
    <row r="5" spans="1:14" s="5" customFormat="1" ht="12" thickBot="1" x14ac:dyDescent="0.3">
      <c r="A5" s="345"/>
      <c r="B5" s="6" t="s">
        <v>239</v>
      </c>
      <c r="C5" s="6" t="s">
        <v>53</v>
      </c>
      <c r="D5" s="6" t="s">
        <v>52</v>
      </c>
      <c r="E5" s="334"/>
      <c r="F5" s="155"/>
      <c r="G5" s="155"/>
      <c r="H5" s="160" t="s">
        <v>234</v>
      </c>
      <c r="I5" s="155"/>
      <c r="J5" s="328"/>
      <c r="K5" s="220" t="s">
        <v>80</v>
      </c>
      <c r="L5" s="220" t="s">
        <v>81</v>
      </c>
    </row>
    <row r="6" spans="1:14" s="5" customFormat="1" x14ac:dyDescent="0.2">
      <c r="A6" s="7"/>
      <c r="B6" s="8"/>
      <c r="C6" s="8"/>
      <c r="D6" s="9"/>
      <c r="E6" s="4"/>
      <c r="F6" s="4"/>
      <c r="G6" s="4"/>
      <c r="H6" s="161"/>
      <c r="I6" s="4"/>
      <c r="J6" s="4"/>
      <c r="K6" s="43"/>
      <c r="L6" s="43"/>
    </row>
    <row r="7" spans="1:14" s="17" customFormat="1" x14ac:dyDescent="0.2">
      <c r="A7" s="11" t="s">
        <v>17</v>
      </c>
      <c r="B7" s="12">
        <v>5154669</v>
      </c>
      <c r="C7" s="13">
        <f>B7-J7</f>
        <v>52716</v>
      </c>
      <c r="D7" s="14">
        <f>C7/J7*100</f>
        <v>1.033251384322827</v>
      </c>
      <c r="E7" s="15">
        <f>IF(B7&lt;K7,-1,IF(B7&gt;L7,1,0))</f>
        <v>0</v>
      </c>
      <c r="H7" s="248"/>
      <c r="J7" s="215">
        <v>5101953</v>
      </c>
      <c r="K7" s="221">
        <v>4920404.1073114127</v>
      </c>
      <c r="L7" s="221">
        <v>5283501.8926885873</v>
      </c>
    </row>
    <row r="8" spans="1:14" s="17" customFormat="1" x14ac:dyDescent="0.2">
      <c r="A8" s="18"/>
      <c r="B8" s="19"/>
      <c r="C8" s="20"/>
      <c r="D8" s="21"/>
      <c r="E8" s="22"/>
      <c r="F8" s="22"/>
      <c r="G8" s="22"/>
      <c r="H8" s="162"/>
      <c r="I8" s="22"/>
      <c r="J8" s="215"/>
      <c r="K8" s="222"/>
      <c r="L8" s="222"/>
    </row>
    <row r="9" spans="1:14" s="17" customFormat="1" x14ac:dyDescent="0.2">
      <c r="A9" s="24" t="s">
        <v>65</v>
      </c>
      <c r="B9" s="20">
        <v>5154669</v>
      </c>
      <c r="C9" s="25">
        <f>B9-J9</f>
        <v>52716</v>
      </c>
      <c r="D9" s="21">
        <f t="shared" ref="D9:D16" si="0">C9/J9*100</f>
        <v>1.033251384322827</v>
      </c>
      <c r="E9" s="202">
        <f t="shared" ref="E9:E14" si="1">IF(B9&lt;K9,-1,IF(B9&gt;L9,1,0))</f>
        <v>0</v>
      </c>
      <c r="F9" s="238">
        <f>+B9-F10</f>
        <v>0</v>
      </c>
      <c r="G9" s="238">
        <f>+C9-G10</f>
        <v>0</v>
      </c>
      <c r="H9" s="205"/>
      <c r="I9" s="202"/>
      <c r="J9" s="215">
        <v>5101953</v>
      </c>
      <c r="K9" s="221">
        <v>4920404.1073114127</v>
      </c>
      <c r="L9" s="221">
        <v>5283501.8926885873</v>
      </c>
    </row>
    <row r="10" spans="1:14" x14ac:dyDescent="0.2">
      <c r="A10" s="26" t="s">
        <v>64</v>
      </c>
      <c r="B10" s="19">
        <v>1111816</v>
      </c>
      <c r="C10" s="27">
        <f>B10-J10</f>
        <v>-288</v>
      </c>
      <c r="D10" s="28">
        <f t="shared" si="0"/>
        <v>-2.5896858567184364E-2</v>
      </c>
      <c r="E10" s="22">
        <f t="shared" si="1"/>
        <v>0</v>
      </c>
      <c r="F10" s="105">
        <f>SUM(B10:B16)</f>
        <v>5154669</v>
      </c>
      <c r="G10" s="105">
        <f>SUM(C10:C16)</f>
        <v>52716</v>
      </c>
      <c r="H10" s="162"/>
      <c r="I10" s="22"/>
      <c r="J10" s="212">
        <v>1112104</v>
      </c>
      <c r="K10" s="212">
        <v>1034818.6652921361</v>
      </c>
      <c r="L10" s="212">
        <v>1189389.3347078639</v>
      </c>
      <c r="N10" s="30"/>
    </row>
    <row r="11" spans="1:14" x14ac:dyDescent="0.2">
      <c r="A11" s="26" t="s">
        <v>41</v>
      </c>
      <c r="B11" s="19">
        <v>786219</v>
      </c>
      <c r="C11" s="27">
        <f t="shared" ref="C11:C16" si="2">B11-J11</f>
        <v>14196</v>
      </c>
      <c r="D11" s="28">
        <f t="shared" si="0"/>
        <v>1.8388053205668744</v>
      </c>
      <c r="E11" s="22">
        <f t="shared" si="1"/>
        <v>0</v>
      </c>
      <c r="F11" s="213"/>
      <c r="G11" s="213"/>
      <c r="H11" s="162"/>
      <c r="I11" s="22"/>
      <c r="J11" s="212">
        <v>772023</v>
      </c>
      <c r="K11" s="212">
        <v>724571.70185780851</v>
      </c>
      <c r="L11" s="212">
        <v>819474.29814219149</v>
      </c>
      <c r="N11" s="30"/>
    </row>
    <row r="12" spans="1:14" x14ac:dyDescent="0.2">
      <c r="A12" s="26" t="s">
        <v>29</v>
      </c>
      <c r="B12" s="19">
        <v>721760</v>
      </c>
      <c r="C12" s="27">
        <f t="shared" si="2"/>
        <v>12346</v>
      </c>
      <c r="D12" s="28">
        <f t="shared" si="0"/>
        <v>1.7403096076480025</v>
      </c>
      <c r="E12" s="22">
        <f t="shared" si="1"/>
        <v>0</v>
      </c>
      <c r="F12" s="213"/>
      <c r="G12" s="213"/>
      <c r="H12" s="162"/>
      <c r="I12" s="22"/>
      <c r="J12" s="212">
        <v>709414</v>
      </c>
      <c r="K12" s="212">
        <v>660432.71416509885</v>
      </c>
      <c r="L12" s="212">
        <v>758395.28583490115</v>
      </c>
      <c r="N12" s="30"/>
    </row>
    <row r="13" spans="1:14" x14ac:dyDescent="0.2">
      <c r="A13" s="26" t="s">
        <v>30</v>
      </c>
      <c r="B13" s="19">
        <v>700701</v>
      </c>
      <c r="C13" s="27">
        <f t="shared" si="2"/>
        <v>29337</v>
      </c>
      <c r="D13" s="28">
        <f>C13/J13*100</f>
        <v>4.3697606663449333</v>
      </c>
      <c r="E13" s="22">
        <f t="shared" si="1"/>
        <v>0</v>
      </c>
      <c r="F13" s="213"/>
      <c r="G13" s="213"/>
      <c r="H13" s="162"/>
      <c r="I13" s="22"/>
      <c r="J13" s="212">
        <v>671364</v>
      </c>
      <c r="K13" s="212">
        <v>627447.99033436633</v>
      </c>
      <c r="L13" s="212">
        <v>715280.00966563367</v>
      </c>
      <c r="N13" s="30"/>
    </row>
    <row r="14" spans="1:14" x14ac:dyDescent="0.2">
      <c r="A14" s="26" t="s">
        <v>31</v>
      </c>
      <c r="B14" s="19">
        <v>933352</v>
      </c>
      <c r="C14" s="27">
        <f t="shared" si="2"/>
        <v>8272</v>
      </c>
      <c r="D14" s="28">
        <f t="shared" si="0"/>
        <v>0.89419293466510996</v>
      </c>
      <c r="E14" s="22">
        <f t="shared" si="1"/>
        <v>0</v>
      </c>
      <c r="F14" s="213"/>
      <c r="G14" s="213"/>
      <c r="H14" s="162"/>
      <c r="I14" s="22"/>
      <c r="J14" s="212">
        <v>925080</v>
      </c>
      <c r="K14" s="212">
        <v>871615.41115565354</v>
      </c>
      <c r="L14" s="212">
        <v>978544.58884434646</v>
      </c>
      <c r="N14" s="30"/>
    </row>
    <row r="15" spans="1:14" x14ac:dyDescent="0.2">
      <c r="A15" s="26" t="s">
        <v>22</v>
      </c>
      <c r="B15" s="19">
        <v>899317</v>
      </c>
      <c r="C15" s="27">
        <f t="shared" si="2"/>
        <v>-12489</v>
      </c>
      <c r="D15" s="28">
        <f t="shared" si="0"/>
        <v>-1.3696992562014287</v>
      </c>
      <c r="E15" s="22">
        <v>0</v>
      </c>
      <c r="F15" s="213"/>
      <c r="G15" s="213"/>
      <c r="H15" s="162"/>
      <c r="I15" s="22"/>
      <c r="J15" s="212">
        <v>911806</v>
      </c>
      <c r="K15" s="212">
        <v>847345.14238836919</v>
      </c>
      <c r="L15" s="212">
        <v>976266.85761163081</v>
      </c>
      <c r="N15" s="30"/>
    </row>
    <row r="16" spans="1:14" x14ac:dyDescent="0.2">
      <c r="A16" s="26" t="s">
        <v>10</v>
      </c>
      <c r="B16" s="19">
        <v>1504</v>
      </c>
      <c r="C16" s="27">
        <f t="shared" si="2"/>
        <v>1342</v>
      </c>
      <c r="D16" s="28">
        <f t="shared" si="0"/>
        <v>828.39506172839515</v>
      </c>
      <c r="E16" s="22">
        <v>0</v>
      </c>
      <c r="F16" s="213"/>
      <c r="G16" s="213"/>
      <c r="H16" s="162"/>
      <c r="I16" s="22"/>
      <c r="J16" s="212">
        <v>162</v>
      </c>
      <c r="K16" s="212" t="s">
        <v>168</v>
      </c>
      <c r="L16" s="212" t="s">
        <v>168</v>
      </c>
      <c r="N16" s="30"/>
    </row>
    <row r="17" spans="1:13" x14ac:dyDescent="0.2">
      <c r="A17" s="31"/>
      <c r="B17" s="19"/>
      <c r="C17" s="19"/>
      <c r="D17" s="28"/>
      <c r="E17" s="22"/>
      <c r="F17" s="213"/>
      <c r="G17" s="213"/>
      <c r="H17" s="162"/>
      <c r="I17" s="22"/>
      <c r="J17" s="212"/>
      <c r="K17" s="212"/>
      <c r="L17" s="212"/>
    </row>
    <row r="18" spans="1:13" s="17" customFormat="1" x14ac:dyDescent="0.2">
      <c r="A18" s="11" t="s">
        <v>18</v>
      </c>
      <c r="B18" s="12">
        <v>4042853</v>
      </c>
      <c r="C18" s="13">
        <f>B18-J18</f>
        <v>53004</v>
      </c>
      <c r="D18" s="14">
        <f>C18/J18*100</f>
        <v>1.3284713281129186</v>
      </c>
      <c r="E18" s="15">
        <f>IF(B18&lt;K18,-1,IF(B18&gt;L18,1,0))</f>
        <v>0</v>
      </c>
      <c r="F18" s="214"/>
      <c r="G18" s="214"/>
      <c r="H18" s="163"/>
      <c r="I18" s="15"/>
      <c r="J18" s="215">
        <v>3989849</v>
      </c>
      <c r="K18" s="221">
        <v>3846552.0315192626</v>
      </c>
      <c r="L18" s="221">
        <v>4133145.9684807374</v>
      </c>
    </row>
    <row r="19" spans="1:13" s="17" customFormat="1" x14ac:dyDescent="0.2">
      <c r="A19" s="18"/>
      <c r="B19" s="20"/>
      <c r="C19" s="20"/>
      <c r="D19" s="21"/>
      <c r="E19" s="22"/>
      <c r="F19" s="213"/>
      <c r="G19" s="213"/>
      <c r="H19" s="162"/>
      <c r="I19" s="22"/>
      <c r="J19" s="215"/>
      <c r="K19" s="222"/>
      <c r="L19" s="222"/>
    </row>
    <row r="20" spans="1:13" s="17" customFormat="1" x14ac:dyDescent="0.2">
      <c r="A20" s="24" t="s">
        <v>19</v>
      </c>
      <c r="B20" s="20">
        <v>2403564</v>
      </c>
      <c r="C20" s="25">
        <f t="shared" ref="C20:C22" si="3">B20-J20</f>
        <v>106934</v>
      </c>
      <c r="D20" s="21">
        <f t="shared" ref="D20:D22" si="4">C20/J20*100</f>
        <v>4.6561265854752403</v>
      </c>
      <c r="E20" s="202">
        <f>IF(B20&lt;K20,-1,IF(B20&gt;L20,1,0))</f>
        <v>0</v>
      </c>
      <c r="F20" s="238">
        <f>+B20-F21</f>
        <v>0</v>
      </c>
      <c r="G20" s="238">
        <f>+C20-G21</f>
        <v>0</v>
      </c>
      <c r="H20" s="203">
        <f>+B20/1000000</f>
        <v>2.4035639999999998</v>
      </c>
      <c r="I20" s="201">
        <f>+C20/1000</f>
        <v>106.934</v>
      </c>
      <c r="J20" s="215">
        <v>2296630</v>
      </c>
      <c r="K20" s="223">
        <v>2184679.8823071118</v>
      </c>
      <c r="L20" s="223">
        <v>2408580.1176928882</v>
      </c>
      <c r="M20" s="204"/>
    </row>
    <row r="21" spans="1:13" x14ac:dyDescent="0.2">
      <c r="A21" s="26" t="s">
        <v>58</v>
      </c>
      <c r="B21" s="19">
        <v>1969363</v>
      </c>
      <c r="C21" s="27">
        <f t="shared" si="3"/>
        <v>224106</v>
      </c>
      <c r="D21" s="28">
        <f t="shared" si="4"/>
        <v>12.840859541030348</v>
      </c>
      <c r="E21" s="22">
        <f>IF(B21&lt;K21,-1,IF(B21&gt;L21,1,0))</f>
        <v>1</v>
      </c>
      <c r="F21" s="105">
        <f>SUM(B21:B22)</f>
        <v>2403564</v>
      </c>
      <c r="G21" s="105">
        <f>SUM(C21:C22)</f>
        <v>106934</v>
      </c>
      <c r="H21" s="164">
        <f>+B21/1000000</f>
        <v>1.969363</v>
      </c>
      <c r="I21" s="158">
        <f t="shared" ref="I21:I22" si="5">+C21/1000</f>
        <v>224.10599999999999</v>
      </c>
      <c r="J21" s="212">
        <v>1745257</v>
      </c>
      <c r="K21" s="224">
        <v>1663034.033494151</v>
      </c>
      <c r="L21" s="224">
        <v>1827479.966505849</v>
      </c>
      <c r="M21" s="79"/>
    </row>
    <row r="22" spans="1:13" s="178" customFormat="1" x14ac:dyDescent="0.2">
      <c r="A22" s="26" t="s">
        <v>59</v>
      </c>
      <c r="B22" s="19">
        <v>434201</v>
      </c>
      <c r="C22" s="27">
        <f t="shared" si="3"/>
        <v>-117172</v>
      </c>
      <c r="D22" s="28">
        <f t="shared" si="4"/>
        <v>-21.250949901427891</v>
      </c>
      <c r="E22" s="22">
        <f>IF(B22&lt;K22,-1,IF(B22&gt;L22,1,0))</f>
        <v>-1</v>
      </c>
      <c r="F22" s="213"/>
      <c r="G22" s="213"/>
      <c r="H22" s="165">
        <f>+B22/1000</f>
        <v>434.20100000000002</v>
      </c>
      <c r="I22" s="158">
        <f t="shared" si="5"/>
        <v>-117.172</v>
      </c>
      <c r="J22" s="212">
        <v>551373</v>
      </c>
      <c r="K22" s="224">
        <v>496891.01387780061</v>
      </c>
      <c r="L22" s="224">
        <v>605854.98612219933</v>
      </c>
      <c r="M22" s="30"/>
    </row>
    <row r="23" spans="1:13" x14ac:dyDescent="0.2">
      <c r="A23" s="34"/>
      <c r="B23" s="19"/>
      <c r="C23" s="19"/>
      <c r="D23" s="28"/>
      <c r="E23" s="22"/>
      <c r="F23" s="213"/>
      <c r="G23" s="213"/>
      <c r="H23" s="162"/>
      <c r="I23" s="22"/>
      <c r="J23" s="212"/>
      <c r="K23" s="222"/>
      <c r="L23" s="222"/>
    </row>
    <row r="24" spans="1:13" s="17" customFormat="1" x14ac:dyDescent="0.2">
      <c r="A24" s="24" t="s">
        <v>20</v>
      </c>
      <c r="B24" s="20">
        <v>1639289</v>
      </c>
      <c r="C24" s="25">
        <f>B24-J24</f>
        <v>-53930</v>
      </c>
      <c r="D24" s="21">
        <f>C24/J24*100</f>
        <v>-3.1850575737692526</v>
      </c>
      <c r="E24" s="202">
        <f>IF(B24&lt;K24,-1,IF(B24&gt;L24,1,0))</f>
        <v>0</v>
      </c>
      <c r="F24" s="216"/>
      <c r="G24" s="216"/>
      <c r="H24" s="164">
        <f>+B24/1000000</f>
        <v>1.639289</v>
      </c>
      <c r="I24" s="158">
        <f t="shared" ref="I24" si="6">+C24/1000</f>
        <v>-53.93</v>
      </c>
      <c r="J24" s="215">
        <v>1693219</v>
      </c>
      <c r="K24" s="223">
        <v>1615720.8968712233</v>
      </c>
      <c r="L24" s="223">
        <v>1770717.1031287767</v>
      </c>
    </row>
    <row r="25" spans="1:13" x14ac:dyDescent="0.2">
      <c r="A25" s="31"/>
      <c r="B25" s="19"/>
      <c r="C25" s="19"/>
      <c r="D25" s="28"/>
      <c r="E25" s="22"/>
      <c r="F25" s="213"/>
      <c r="G25" s="213"/>
      <c r="H25" s="162"/>
      <c r="I25" s="22"/>
      <c r="J25" s="212"/>
      <c r="K25" s="222"/>
      <c r="L25" s="222"/>
    </row>
    <row r="26" spans="1:13" s="17" customFormat="1" ht="12.75" x14ac:dyDescent="0.2">
      <c r="A26" s="11" t="s">
        <v>133</v>
      </c>
      <c r="B26" s="12">
        <v>1969363</v>
      </c>
      <c r="C26" s="13">
        <f>B26-J26</f>
        <v>224106</v>
      </c>
      <c r="D26" s="14">
        <f>C26/J26*100</f>
        <v>12.840859541030348</v>
      </c>
      <c r="E26" s="15">
        <f>IF(B26&lt;K26,-1,IF(B26&gt;L26,1,0))</f>
        <v>1</v>
      </c>
      <c r="F26" s="214"/>
      <c r="G26" s="214"/>
      <c r="H26" s="163"/>
      <c r="I26" s="15"/>
      <c r="J26" s="215">
        <v>1745257</v>
      </c>
      <c r="K26" s="221">
        <v>1663034.033494151</v>
      </c>
      <c r="L26" s="221">
        <v>1827479.966505849</v>
      </c>
    </row>
    <row r="27" spans="1:13" s="17" customFormat="1" x14ac:dyDescent="0.2">
      <c r="A27" s="18"/>
      <c r="B27" s="19"/>
      <c r="C27" s="20"/>
      <c r="D27" s="21"/>
      <c r="E27" s="22"/>
      <c r="F27" s="213"/>
      <c r="G27" s="213"/>
      <c r="H27" s="162"/>
      <c r="I27" s="22"/>
      <c r="J27" s="215"/>
      <c r="K27" s="223"/>
      <c r="L27" s="223"/>
    </row>
    <row r="28" spans="1:13" x14ac:dyDescent="0.2">
      <c r="A28" s="24" t="s">
        <v>21</v>
      </c>
      <c r="B28" s="20">
        <v>1969363</v>
      </c>
      <c r="C28" s="25">
        <f t="shared" ref="C28:C33" si="7">B28-J28</f>
        <v>224106</v>
      </c>
      <c r="D28" s="21">
        <f t="shared" ref="D28:D33" si="8">C28/J28*100</f>
        <v>12.840859541030348</v>
      </c>
      <c r="E28" s="22">
        <f t="shared" ref="E28:E33" si="9">IF(B28&lt;K28,-1,IF(B28&gt;L28,1,0))</f>
        <v>1</v>
      </c>
      <c r="F28" s="238">
        <f>+B28-F29</f>
        <v>0</v>
      </c>
      <c r="G28" s="238">
        <f>+C28-G29</f>
        <v>0</v>
      </c>
      <c r="H28" s="162"/>
      <c r="I28" s="22"/>
      <c r="J28" s="215">
        <v>1745257</v>
      </c>
      <c r="K28" s="221">
        <v>1663034.033494151</v>
      </c>
      <c r="L28" s="221">
        <v>1827479.966505849</v>
      </c>
    </row>
    <row r="29" spans="1:13" x14ac:dyDescent="0.2">
      <c r="A29" s="26" t="s">
        <v>41</v>
      </c>
      <c r="B29" s="19">
        <v>216954</v>
      </c>
      <c r="C29" s="27">
        <f t="shared" si="7"/>
        <v>49843</v>
      </c>
      <c r="D29" s="28">
        <f t="shared" si="8"/>
        <v>29.826283129177611</v>
      </c>
      <c r="E29" s="22">
        <f t="shared" si="9"/>
        <v>1</v>
      </c>
      <c r="F29" s="105">
        <f>SUM(B29:B34)</f>
        <v>1969363</v>
      </c>
      <c r="G29" s="105">
        <f>SUM(C29:C34)</f>
        <v>224106</v>
      </c>
      <c r="H29" s="162"/>
      <c r="I29" s="22"/>
      <c r="J29" s="212">
        <v>167111</v>
      </c>
      <c r="K29" s="224">
        <v>146015.16887779403</v>
      </c>
      <c r="L29" s="224">
        <v>188206.83112220597</v>
      </c>
    </row>
    <row r="30" spans="1:13" x14ac:dyDescent="0.2">
      <c r="A30" s="26" t="s">
        <v>29</v>
      </c>
      <c r="B30" s="19">
        <v>465492</v>
      </c>
      <c r="C30" s="27">
        <f t="shared" si="7"/>
        <v>45172</v>
      </c>
      <c r="D30" s="28">
        <f t="shared" si="8"/>
        <v>10.747049866768176</v>
      </c>
      <c r="E30" s="22">
        <f t="shared" si="9"/>
        <v>1</v>
      </c>
      <c r="F30" s="213"/>
      <c r="G30" s="213"/>
      <c r="H30" s="162"/>
      <c r="I30" s="22"/>
      <c r="J30" s="212">
        <v>420320</v>
      </c>
      <c r="K30" s="224">
        <v>382648.76441540482</v>
      </c>
      <c r="L30" s="224">
        <v>457991.23558459518</v>
      </c>
    </row>
    <row r="31" spans="1:13" x14ac:dyDescent="0.2">
      <c r="A31" s="26" t="s">
        <v>30</v>
      </c>
      <c r="B31" s="19">
        <v>496669</v>
      </c>
      <c r="C31" s="27">
        <f t="shared" si="7"/>
        <v>59674</v>
      </c>
      <c r="D31" s="28">
        <f t="shared" si="8"/>
        <v>13.655533816176387</v>
      </c>
      <c r="E31" s="22">
        <f t="shared" si="9"/>
        <v>1</v>
      </c>
      <c r="F31" s="213"/>
      <c r="G31" s="213"/>
      <c r="H31" s="162"/>
      <c r="I31" s="22"/>
      <c r="J31" s="212">
        <v>436995</v>
      </c>
      <c r="K31" s="224">
        <v>401035.55958128331</v>
      </c>
      <c r="L31" s="224">
        <v>472954.44041871669</v>
      </c>
    </row>
    <row r="32" spans="1:13" x14ac:dyDescent="0.2">
      <c r="A32" s="26" t="s">
        <v>31</v>
      </c>
      <c r="B32" s="19">
        <v>602879</v>
      </c>
      <c r="C32" s="27">
        <f t="shared" si="7"/>
        <v>69191</v>
      </c>
      <c r="D32" s="28">
        <f t="shared" si="8"/>
        <v>12.96469098049797</v>
      </c>
      <c r="E32" s="22">
        <f t="shared" si="9"/>
        <v>1</v>
      </c>
      <c r="F32" s="213"/>
      <c r="G32" s="213"/>
      <c r="H32" s="162"/>
      <c r="I32" s="22"/>
      <c r="J32" s="212">
        <v>533688</v>
      </c>
      <c r="K32" s="224">
        <v>494833.638879965</v>
      </c>
      <c r="L32" s="224">
        <v>572542.36112003506</v>
      </c>
    </row>
    <row r="33" spans="1:12" s="190" customFormat="1" x14ac:dyDescent="0.2">
      <c r="A33" s="26" t="s">
        <v>22</v>
      </c>
      <c r="B33" s="19">
        <v>186145</v>
      </c>
      <c r="C33" s="27">
        <f t="shared" si="7"/>
        <v>-836</v>
      </c>
      <c r="D33" s="28">
        <f t="shared" si="8"/>
        <v>-0.44710425123408259</v>
      </c>
      <c r="E33" s="22">
        <f t="shared" si="9"/>
        <v>0</v>
      </c>
      <c r="F33" s="213"/>
      <c r="G33" s="213"/>
      <c r="H33" s="162"/>
      <c r="I33" s="22"/>
      <c r="J33" s="212">
        <v>186981</v>
      </c>
      <c r="K33" s="224">
        <v>162990.49801897822</v>
      </c>
      <c r="L33" s="224">
        <v>210971.50198102178</v>
      </c>
    </row>
    <row r="34" spans="1:12" x14ac:dyDescent="0.2">
      <c r="A34" s="26" t="s">
        <v>10</v>
      </c>
      <c r="B34" s="19">
        <v>1224</v>
      </c>
      <c r="C34" s="27">
        <f>B34-J34</f>
        <v>1062</v>
      </c>
      <c r="D34" s="28">
        <f>C34/J34*100</f>
        <v>655.55555555555554</v>
      </c>
      <c r="E34" s="22">
        <v>0</v>
      </c>
      <c r="F34" s="213"/>
      <c r="G34" s="213"/>
      <c r="H34" s="162"/>
      <c r="I34" s="22"/>
      <c r="J34" s="212">
        <v>162</v>
      </c>
      <c r="K34" s="224" t="s">
        <v>168</v>
      </c>
      <c r="L34" s="224" t="s">
        <v>168</v>
      </c>
    </row>
    <row r="35" spans="1:12" x14ac:dyDescent="0.2">
      <c r="A35" s="34"/>
      <c r="B35" s="19"/>
      <c r="C35" s="19"/>
      <c r="D35" s="28"/>
      <c r="E35" s="22"/>
      <c r="F35" s="213"/>
      <c r="G35" s="213"/>
      <c r="H35" s="162"/>
      <c r="I35" s="22"/>
      <c r="J35" s="212"/>
      <c r="K35" s="222"/>
      <c r="L35" s="222"/>
    </row>
    <row r="36" spans="1:12" s="17" customFormat="1" ht="12.75" x14ac:dyDescent="0.2">
      <c r="A36" s="24" t="s">
        <v>134</v>
      </c>
      <c r="B36" s="20">
        <v>1969363</v>
      </c>
      <c r="C36" s="25">
        <f t="shared" ref="C36:C38" si="10">B36-J36</f>
        <v>224106</v>
      </c>
      <c r="D36" s="21">
        <f t="shared" ref="D36:D38" si="11">C36/J36*100</f>
        <v>12.840859541030348</v>
      </c>
      <c r="E36" s="202">
        <f>IF(B36&lt;K36,-1,IF(B36&gt;L36,1,0))</f>
        <v>1</v>
      </c>
      <c r="F36" s="238">
        <f>+B36-F37</f>
        <v>0</v>
      </c>
      <c r="G36" s="238">
        <f>+C36-G37</f>
        <v>0</v>
      </c>
      <c r="H36" s="205"/>
      <c r="I36" s="202"/>
      <c r="J36" s="215">
        <v>1745257</v>
      </c>
      <c r="K36" s="221">
        <v>1663034.033494151</v>
      </c>
      <c r="L36" s="221">
        <v>1827479.966505849</v>
      </c>
    </row>
    <row r="37" spans="1:12" x14ac:dyDescent="0.2">
      <c r="A37" s="26" t="s">
        <v>23</v>
      </c>
      <c r="B37" s="19">
        <v>581554</v>
      </c>
      <c r="C37" s="27">
        <f t="shared" si="10"/>
        <v>124552</v>
      </c>
      <c r="D37" s="28">
        <f t="shared" si="11"/>
        <v>27.254147684255209</v>
      </c>
      <c r="E37" s="22">
        <f>IF(B37&lt;K37,-1,IF(B37&gt;L37,1,0))</f>
        <v>1</v>
      </c>
      <c r="F37" s="105">
        <f>SUM(B37:B38)</f>
        <v>1969363</v>
      </c>
      <c r="G37" s="105">
        <f>SUM(C37:C38)</f>
        <v>224106</v>
      </c>
      <c r="H37" s="162"/>
      <c r="I37" s="22"/>
      <c r="J37" s="212">
        <v>457002</v>
      </c>
      <c r="K37" s="224">
        <v>416255.98109591019</v>
      </c>
      <c r="L37" s="224">
        <v>497748.01890408981</v>
      </c>
    </row>
    <row r="38" spans="1:12" x14ac:dyDescent="0.2">
      <c r="A38" s="26" t="s">
        <v>24</v>
      </c>
      <c r="B38" s="19">
        <v>1387809</v>
      </c>
      <c r="C38" s="27">
        <f t="shared" si="10"/>
        <v>99554</v>
      </c>
      <c r="D38" s="28">
        <f t="shared" si="11"/>
        <v>7.727817862146857</v>
      </c>
      <c r="E38" s="22">
        <f>IF(B38&lt;K38,-1,IF(B38&gt;L38,1,0))</f>
        <v>1</v>
      </c>
      <c r="F38" s="213"/>
      <c r="G38" s="213"/>
      <c r="H38" s="162"/>
      <c r="I38" s="22"/>
      <c r="J38" s="212">
        <v>1288255</v>
      </c>
      <c r="K38" s="224">
        <v>1219061.1351780572</v>
      </c>
      <c r="L38" s="224">
        <v>1357448.8648219428</v>
      </c>
    </row>
    <row r="39" spans="1:12" x14ac:dyDescent="0.2">
      <c r="A39" s="34"/>
      <c r="B39" s="19"/>
      <c r="C39" s="19"/>
      <c r="D39" s="28"/>
      <c r="E39" s="22"/>
      <c r="F39" s="213"/>
      <c r="G39" s="213"/>
      <c r="H39" s="162"/>
      <c r="I39" s="22"/>
      <c r="J39" s="212"/>
      <c r="K39" s="224"/>
      <c r="L39" s="224"/>
    </row>
    <row r="40" spans="1:12" s="17" customFormat="1" ht="12.75" x14ac:dyDescent="0.2">
      <c r="A40" s="24" t="s">
        <v>135</v>
      </c>
      <c r="B40" s="20">
        <v>1969363</v>
      </c>
      <c r="C40" s="25">
        <f t="shared" ref="C40:C47" si="12">B40-J40</f>
        <v>224106</v>
      </c>
      <c r="D40" s="21">
        <f t="shared" ref="D40:D47" si="13">C40/J40*100</f>
        <v>12.840859541030348</v>
      </c>
      <c r="E40" s="202">
        <f t="shared" ref="E40:E46" si="14">IF(B40&lt;K40,-1,IF(B40&gt;L40,1,0))</f>
        <v>1</v>
      </c>
      <c r="F40" s="238">
        <f>+B40-F41</f>
        <v>0</v>
      </c>
      <c r="G40" s="238">
        <f>+C40-G41</f>
        <v>0</v>
      </c>
      <c r="H40" s="205"/>
      <c r="I40" s="202"/>
      <c r="J40" s="215">
        <v>1745257</v>
      </c>
      <c r="K40" s="221">
        <v>1663034.033494151</v>
      </c>
      <c r="L40" s="221">
        <v>1827479.966505849</v>
      </c>
    </row>
    <row r="41" spans="1:12" x14ac:dyDescent="0.2">
      <c r="A41" s="26" t="s">
        <v>51</v>
      </c>
      <c r="B41" s="19">
        <v>167824</v>
      </c>
      <c r="C41" s="27">
        <f t="shared" si="12"/>
        <v>28037</v>
      </c>
      <c r="D41" s="36">
        <f t="shared" si="13"/>
        <v>20.056943778749098</v>
      </c>
      <c r="E41" s="22">
        <f t="shared" si="14"/>
        <v>1</v>
      </c>
      <c r="F41" s="105">
        <f>SUM(B41:B47)</f>
        <v>1969363</v>
      </c>
      <c r="G41" s="105">
        <f>SUM(C41:C47)</f>
        <v>224106</v>
      </c>
      <c r="H41" s="162"/>
      <c r="I41" s="22"/>
      <c r="J41" s="212">
        <v>139787</v>
      </c>
      <c r="K41" s="224">
        <v>123625.10944994706</v>
      </c>
      <c r="L41" s="224">
        <v>155948.89055005292</v>
      </c>
    </row>
    <row r="42" spans="1:12" x14ac:dyDescent="0.2">
      <c r="A42" s="26" t="s">
        <v>32</v>
      </c>
      <c r="B42" s="19">
        <v>449091</v>
      </c>
      <c r="C42" s="27">
        <f t="shared" si="12"/>
        <v>37786</v>
      </c>
      <c r="D42" s="28">
        <f t="shared" si="13"/>
        <v>9.1868564690436543</v>
      </c>
      <c r="E42" s="22">
        <f t="shared" si="14"/>
        <v>1</v>
      </c>
      <c r="F42" s="213"/>
      <c r="G42" s="213"/>
      <c r="H42" s="162"/>
      <c r="I42" s="22"/>
      <c r="J42" s="212">
        <v>411305</v>
      </c>
      <c r="K42" s="224">
        <v>373975.64436300803</v>
      </c>
      <c r="L42" s="224">
        <v>448634.35563699197</v>
      </c>
    </row>
    <row r="43" spans="1:12" x14ac:dyDescent="0.2">
      <c r="A43" s="26" t="s">
        <v>33</v>
      </c>
      <c r="B43" s="19">
        <v>393625</v>
      </c>
      <c r="C43" s="27">
        <f t="shared" si="12"/>
        <v>15026</v>
      </c>
      <c r="D43" s="28">
        <f t="shared" si="13"/>
        <v>3.9688430238854302</v>
      </c>
      <c r="E43" s="22">
        <f t="shared" si="14"/>
        <v>0</v>
      </c>
      <c r="F43" s="213"/>
      <c r="G43" s="213"/>
      <c r="H43" s="162"/>
      <c r="I43" s="22"/>
      <c r="J43" s="212">
        <v>378599</v>
      </c>
      <c r="K43" s="224">
        <v>345496.71632337262</v>
      </c>
      <c r="L43" s="224">
        <v>411701.28367662738</v>
      </c>
    </row>
    <row r="44" spans="1:12" s="190" customFormat="1" x14ac:dyDescent="0.2">
      <c r="A44" s="26" t="s">
        <v>34</v>
      </c>
      <c r="B44" s="19">
        <v>358905</v>
      </c>
      <c r="C44" s="27">
        <f t="shared" si="12"/>
        <v>64842</v>
      </c>
      <c r="D44" s="28">
        <f t="shared" si="13"/>
        <v>22.050376960039173</v>
      </c>
      <c r="E44" s="22">
        <f t="shared" si="14"/>
        <v>1</v>
      </c>
      <c r="F44" s="213"/>
      <c r="G44" s="213"/>
      <c r="H44" s="162"/>
      <c r="I44" s="22"/>
      <c r="J44" s="212">
        <v>294063</v>
      </c>
      <c r="K44" s="224">
        <v>265655.93485868286</v>
      </c>
      <c r="L44" s="224">
        <v>322470.06514131714</v>
      </c>
    </row>
    <row r="45" spans="1:12" s="190" customFormat="1" x14ac:dyDescent="0.2">
      <c r="A45" s="26" t="s">
        <v>117</v>
      </c>
      <c r="B45" s="19">
        <v>118961</v>
      </c>
      <c r="C45" s="27">
        <f t="shared" si="12"/>
        <v>30098</v>
      </c>
      <c r="D45" s="28">
        <f t="shared" si="13"/>
        <v>33.870114670897898</v>
      </c>
      <c r="E45" s="22">
        <f t="shared" si="14"/>
        <v>1</v>
      </c>
      <c r="F45" s="213"/>
      <c r="G45" s="213"/>
      <c r="H45" s="162"/>
      <c r="I45" s="22"/>
      <c r="J45" s="212">
        <v>88863</v>
      </c>
      <c r="K45" s="224">
        <v>72805.474007812474</v>
      </c>
      <c r="L45" s="224">
        <v>104920.52599218753</v>
      </c>
    </row>
    <row r="46" spans="1:12" s="190" customFormat="1" x14ac:dyDescent="0.2">
      <c r="A46" s="26" t="s">
        <v>118</v>
      </c>
      <c r="B46" s="19">
        <v>480335</v>
      </c>
      <c r="C46" s="27">
        <f t="shared" si="12"/>
        <v>48044</v>
      </c>
      <c r="D46" s="28">
        <f t="shared" si="13"/>
        <v>11.113809910453838</v>
      </c>
      <c r="E46" s="22">
        <f t="shared" si="14"/>
        <v>0</v>
      </c>
      <c r="F46" s="213"/>
      <c r="G46" s="213"/>
      <c r="H46" s="162"/>
      <c r="I46" s="22"/>
      <c r="J46" s="212">
        <v>432291</v>
      </c>
      <c r="K46" s="224">
        <v>382536.20304851182</v>
      </c>
      <c r="L46" s="224">
        <v>482045.79695148818</v>
      </c>
    </row>
    <row r="47" spans="1:12" x14ac:dyDescent="0.2">
      <c r="A47" s="26" t="s">
        <v>10</v>
      </c>
      <c r="B47" s="19">
        <v>622</v>
      </c>
      <c r="C47" s="27">
        <f t="shared" si="12"/>
        <v>273</v>
      </c>
      <c r="D47" s="28">
        <f t="shared" si="13"/>
        <v>78.223495702005735</v>
      </c>
      <c r="E47" s="22">
        <v>0</v>
      </c>
      <c r="F47" s="213"/>
      <c r="G47" s="213"/>
      <c r="H47" s="162"/>
      <c r="I47" s="22"/>
      <c r="J47" s="212">
        <v>349</v>
      </c>
      <c r="K47" s="224">
        <v>0</v>
      </c>
      <c r="L47" s="224">
        <v>760.34007300029884</v>
      </c>
    </row>
    <row r="48" spans="1:12" x14ac:dyDescent="0.2">
      <c r="A48" s="34"/>
      <c r="B48" s="19"/>
      <c r="C48" s="19"/>
      <c r="D48" s="28"/>
      <c r="E48" s="22"/>
      <c r="F48" s="213"/>
      <c r="G48" s="213"/>
      <c r="H48" s="162"/>
      <c r="I48" s="22"/>
      <c r="J48" s="212"/>
      <c r="K48" s="222"/>
      <c r="L48" s="222"/>
    </row>
    <row r="49" spans="1:12" s="17" customFormat="1" ht="12.75" x14ac:dyDescent="0.2">
      <c r="A49" s="24" t="s">
        <v>136</v>
      </c>
      <c r="B49" s="20">
        <v>1969363</v>
      </c>
      <c r="C49" s="25">
        <f t="shared" ref="C49:C51" si="15">B49-J49</f>
        <v>224106</v>
      </c>
      <c r="D49" s="21">
        <f t="shared" ref="D49:D51" si="16">C49/J49*100</f>
        <v>12.840859541030348</v>
      </c>
      <c r="E49" s="202">
        <f>IF(B49&lt;K49,-1,IF(B49&gt;L49,1,0))</f>
        <v>1</v>
      </c>
      <c r="F49" s="238">
        <f>+B49-F50</f>
        <v>0</v>
      </c>
      <c r="G49" s="238">
        <f>+C49-G50</f>
        <v>0</v>
      </c>
      <c r="H49" s="205"/>
      <c r="I49" s="202"/>
      <c r="J49" s="215">
        <v>1745257</v>
      </c>
      <c r="K49" s="221">
        <v>1663034.033494151</v>
      </c>
      <c r="L49" s="221">
        <v>1827479.966505849</v>
      </c>
    </row>
    <row r="50" spans="1:12" x14ac:dyDescent="0.2">
      <c r="A50" s="26" t="s">
        <v>25</v>
      </c>
      <c r="B50" s="19">
        <v>1795545</v>
      </c>
      <c r="C50" s="27">
        <f t="shared" si="15"/>
        <v>152965</v>
      </c>
      <c r="D50" s="28">
        <f t="shared" si="16"/>
        <v>9.3124840190432128</v>
      </c>
      <c r="E50" s="22">
        <f t="shared" ref="E50:E51" si="17">IF(B50&lt;K50,-1,IF(B50&gt;L50,1,0))</f>
        <v>1</v>
      </c>
      <c r="F50" s="105">
        <f>SUM(B50:B51)</f>
        <v>1969363</v>
      </c>
      <c r="G50" s="105">
        <f>SUM(C50:C51)</f>
        <v>224106</v>
      </c>
      <c r="H50" s="162"/>
      <c r="I50" s="22"/>
      <c r="J50" s="212">
        <v>1642580</v>
      </c>
      <c r="K50" s="224">
        <v>1561204.6241109108</v>
      </c>
      <c r="L50" s="224">
        <v>1723955.3758890892</v>
      </c>
    </row>
    <row r="51" spans="1:12" s="190" customFormat="1" x14ac:dyDescent="0.2">
      <c r="A51" s="26" t="s">
        <v>26</v>
      </c>
      <c r="B51" s="19">
        <v>173818</v>
      </c>
      <c r="C51" s="27">
        <f t="shared" si="15"/>
        <v>71141</v>
      </c>
      <c r="D51" s="28">
        <f t="shared" si="16"/>
        <v>69.2862082063169</v>
      </c>
      <c r="E51" s="22">
        <f t="shared" si="17"/>
        <v>1</v>
      </c>
      <c r="F51" s="213"/>
      <c r="G51" s="213"/>
      <c r="H51" s="162"/>
      <c r="I51" s="22"/>
      <c r="J51" s="212">
        <v>102677</v>
      </c>
      <c r="K51" s="224">
        <v>86039.101575936322</v>
      </c>
      <c r="L51" s="224">
        <v>119314.89842406368</v>
      </c>
    </row>
    <row r="52" spans="1:12" s="38" customFormat="1" x14ac:dyDescent="0.2">
      <c r="A52" s="31"/>
      <c r="B52" s="19"/>
      <c r="C52" s="19"/>
      <c r="D52" s="28"/>
      <c r="E52" s="22"/>
      <c r="F52" s="213"/>
      <c r="G52" s="213"/>
      <c r="H52" s="162"/>
      <c r="I52" s="22"/>
      <c r="J52" s="225"/>
      <c r="K52" s="222"/>
      <c r="L52" s="222"/>
    </row>
    <row r="53" spans="1:12" s="17" customFormat="1" ht="12.75" x14ac:dyDescent="0.2">
      <c r="A53" s="11" t="s">
        <v>137</v>
      </c>
      <c r="B53" s="12">
        <v>434201</v>
      </c>
      <c r="C53" s="13">
        <f>B53-J53</f>
        <v>-117172</v>
      </c>
      <c r="D53" s="14">
        <f>C53/J53*100</f>
        <v>-21.250949901427891</v>
      </c>
      <c r="E53" s="206">
        <f>IF(B53&lt;K53,-1,IF(B53&gt;L53,1,0))</f>
        <v>-1</v>
      </c>
      <c r="F53" s="217"/>
      <c r="G53" s="217"/>
      <c r="H53" s="196"/>
      <c r="I53" s="195"/>
      <c r="J53" s="215">
        <v>551373</v>
      </c>
      <c r="K53" s="221">
        <v>496891.01387780061</v>
      </c>
      <c r="L53" s="221">
        <v>605854.98612219933</v>
      </c>
    </row>
    <row r="54" spans="1:12" x14ac:dyDescent="0.2">
      <c r="A54" s="18"/>
      <c r="B54" s="39"/>
      <c r="C54" s="20"/>
      <c r="D54" s="21"/>
      <c r="E54" s="22"/>
      <c r="F54" s="213"/>
      <c r="G54" s="213"/>
      <c r="H54" s="162"/>
      <c r="I54" s="22"/>
      <c r="J54" s="212"/>
      <c r="K54" s="222"/>
      <c r="L54" s="222"/>
    </row>
    <row r="55" spans="1:12" s="17" customFormat="1" x14ac:dyDescent="0.2">
      <c r="A55" s="24" t="s">
        <v>42</v>
      </c>
      <c r="B55" s="20">
        <v>434201</v>
      </c>
      <c r="C55" s="25">
        <f t="shared" ref="C55:C59" si="18">B55-J55</f>
        <v>-117172</v>
      </c>
      <c r="D55" s="21">
        <f>C55/J55*100</f>
        <v>-21.250949901427891</v>
      </c>
      <c r="E55" s="202">
        <f t="shared" ref="E55:E56" si="19">IF(B55&lt;K55,-1,IF(B55&gt;L55,1,0))</f>
        <v>-1</v>
      </c>
      <c r="F55" s="215">
        <f>+B55-F57</f>
        <v>0</v>
      </c>
      <c r="G55" s="215">
        <f>+C55-G57</f>
        <v>0</v>
      </c>
      <c r="H55" s="205"/>
      <c r="I55" s="202"/>
      <c r="J55" s="215">
        <v>551373</v>
      </c>
      <c r="K55" s="221">
        <v>496891.01387780061</v>
      </c>
      <c r="L55" s="221">
        <v>605854.98612219933</v>
      </c>
    </row>
    <row r="56" spans="1:12" x14ac:dyDescent="0.2">
      <c r="A56" s="26" t="s">
        <v>73</v>
      </c>
      <c r="B56" s="19">
        <v>375166</v>
      </c>
      <c r="C56" s="27">
        <f>B56-J56</f>
        <v>-149773</v>
      </c>
      <c r="D56" s="28">
        <f t="shared" ref="D56:D59" si="20">C56/J56*100</f>
        <v>-28.531505565408555</v>
      </c>
      <c r="E56" s="22">
        <f t="shared" si="19"/>
        <v>-1</v>
      </c>
      <c r="F56" s="212">
        <f>+B56-F58</f>
        <v>0</v>
      </c>
      <c r="G56" s="212">
        <f>+C56-G58</f>
        <v>0</v>
      </c>
      <c r="H56" s="162"/>
      <c r="I56" s="22"/>
      <c r="J56" s="212">
        <v>524939</v>
      </c>
      <c r="K56" s="224">
        <v>478535.62994383898</v>
      </c>
      <c r="L56" s="224">
        <v>571342.37005616096</v>
      </c>
    </row>
    <row r="57" spans="1:12" s="190" customFormat="1" ht="24" x14ac:dyDescent="0.2">
      <c r="A57" s="40" t="s">
        <v>203</v>
      </c>
      <c r="B57" s="19">
        <v>330846</v>
      </c>
      <c r="C57" s="27">
        <f t="shared" si="18"/>
        <v>-164692</v>
      </c>
      <c r="D57" s="28">
        <f t="shared" si="20"/>
        <v>-33.234989042212703</v>
      </c>
      <c r="E57" s="22">
        <f>IF(B57&lt;K57,-1,IF(B57&gt;L57,1,0))</f>
        <v>-1</v>
      </c>
      <c r="F57" s="212">
        <f>+B56+B59</f>
        <v>434201</v>
      </c>
      <c r="G57" s="212">
        <f>+C56+C59</f>
        <v>-117172</v>
      </c>
      <c r="H57" s="162"/>
      <c r="I57" s="22"/>
      <c r="J57" s="226">
        <v>495538</v>
      </c>
      <c r="K57" s="227">
        <v>451387.19406879059</v>
      </c>
      <c r="L57" s="227">
        <v>539688.80593120947</v>
      </c>
    </row>
    <row r="58" spans="1:12" ht="12.75" x14ac:dyDescent="0.2">
      <c r="A58" s="40" t="s">
        <v>138</v>
      </c>
      <c r="B58" s="19">
        <v>44320</v>
      </c>
      <c r="C58" s="27">
        <f t="shared" si="18"/>
        <v>14919</v>
      </c>
      <c r="D58" s="28">
        <f t="shared" si="20"/>
        <v>50.743172000952356</v>
      </c>
      <c r="E58" s="22">
        <f>IF(B58&lt;K58,-1,IF(B58&gt;L58,1,0))</f>
        <v>1</v>
      </c>
      <c r="F58" s="212">
        <f>+B58+B57</f>
        <v>375166</v>
      </c>
      <c r="G58" s="212">
        <f>+C58+C57</f>
        <v>-149773</v>
      </c>
      <c r="H58" s="162"/>
      <c r="I58" s="22"/>
      <c r="J58" s="212">
        <v>29401</v>
      </c>
      <c r="K58" s="224">
        <v>20096.638470123879</v>
      </c>
      <c r="L58" s="224">
        <v>38705.361529876121</v>
      </c>
    </row>
    <row r="59" spans="1:12" x14ac:dyDescent="0.2">
      <c r="A59" s="26" t="s">
        <v>74</v>
      </c>
      <c r="B59" s="19">
        <v>59035</v>
      </c>
      <c r="C59" s="27">
        <f t="shared" si="18"/>
        <v>32601</v>
      </c>
      <c r="D59" s="36">
        <f t="shared" si="20"/>
        <v>123.3298025270485</v>
      </c>
      <c r="E59" s="22">
        <f>IF(B59&lt;K59,-1,IF(B59&gt;L59,1,0))</f>
        <v>1</v>
      </c>
      <c r="F59" s="213"/>
      <c r="G59" s="213"/>
      <c r="H59" s="162"/>
      <c r="I59" s="22"/>
      <c r="J59" s="212">
        <v>26434</v>
      </c>
      <c r="K59" s="224">
        <v>16859.34980006683</v>
      </c>
      <c r="L59" s="224">
        <v>36008.650199933167</v>
      </c>
    </row>
    <row r="60" spans="1:12" x14ac:dyDescent="0.2">
      <c r="A60" s="34"/>
      <c r="B60" s="19"/>
      <c r="C60" s="19"/>
      <c r="D60" s="36"/>
      <c r="E60" s="22"/>
      <c r="F60" s="213"/>
      <c r="G60" s="213"/>
      <c r="H60" s="162"/>
      <c r="I60" s="22"/>
      <c r="J60" s="212"/>
      <c r="K60" s="222"/>
      <c r="L60" s="222"/>
    </row>
    <row r="61" spans="1:12" s="207" customFormat="1" x14ac:dyDescent="0.2">
      <c r="A61" s="24" t="s">
        <v>43</v>
      </c>
      <c r="B61" s="41">
        <v>434201</v>
      </c>
      <c r="C61" s="25">
        <f t="shared" ref="C61:C66" si="21">B61-J61</f>
        <v>-117172</v>
      </c>
      <c r="D61" s="42">
        <f t="shared" ref="D61:D66" si="22">C61/J61*100</f>
        <v>-21.250949901427891</v>
      </c>
      <c r="E61" s="202">
        <f t="shared" ref="E61:E66" si="23">IF(B61&lt;K61,-1,IF(B61&gt;L61,1,0))</f>
        <v>-1</v>
      </c>
      <c r="F61" s="238">
        <f>+B61-F62</f>
        <v>0</v>
      </c>
      <c r="G61" s="238">
        <f>+C61-G62</f>
        <v>0</v>
      </c>
      <c r="H61" s="205"/>
      <c r="I61" s="202"/>
      <c r="J61" s="215">
        <v>551373</v>
      </c>
      <c r="K61" s="221">
        <v>496891.01387780061</v>
      </c>
      <c r="L61" s="221">
        <v>605854.98612219933</v>
      </c>
    </row>
    <row r="62" spans="1:12" s="10" customFormat="1" x14ac:dyDescent="0.2">
      <c r="A62" s="26" t="s">
        <v>41</v>
      </c>
      <c r="B62" s="19">
        <v>141110</v>
      </c>
      <c r="C62" s="27">
        <f t="shared" si="21"/>
        <v>-13403</v>
      </c>
      <c r="D62" s="28">
        <f t="shared" si="22"/>
        <v>-8.6743510254800569</v>
      </c>
      <c r="E62" s="22">
        <f t="shared" si="23"/>
        <v>0</v>
      </c>
      <c r="F62" s="105">
        <f>SUM(B62:B67)</f>
        <v>434201</v>
      </c>
      <c r="G62" s="105">
        <f>SUM(C62:C67)</f>
        <v>-117172</v>
      </c>
      <c r="H62" s="162"/>
      <c r="I62" s="22"/>
      <c r="J62" s="222">
        <v>154513</v>
      </c>
      <c r="K62" s="224">
        <v>129277.83358374213</v>
      </c>
      <c r="L62" s="224">
        <v>179748.16641625785</v>
      </c>
    </row>
    <row r="63" spans="1:12" s="10" customFormat="1" x14ac:dyDescent="0.2">
      <c r="A63" s="26" t="s">
        <v>29</v>
      </c>
      <c r="B63" s="19">
        <v>118783</v>
      </c>
      <c r="C63" s="27">
        <f t="shared" si="21"/>
        <v>-25486</v>
      </c>
      <c r="D63" s="28">
        <f t="shared" si="22"/>
        <v>-17.665610768772225</v>
      </c>
      <c r="E63" s="22">
        <f t="shared" si="23"/>
        <v>-1</v>
      </c>
      <c r="F63" s="213"/>
      <c r="G63" s="213"/>
      <c r="H63" s="162"/>
      <c r="I63" s="22"/>
      <c r="J63" s="222">
        <v>144269</v>
      </c>
      <c r="K63" s="224">
        <v>122620.71389853787</v>
      </c>
      <c r="L63" s="224">
        <v>165917.28610146214</v>
      </c>
    </row>
    <row r="64" spans="1:12" s="10" customFormat="1" x14ac:dyDescent="0.2">
      <c r="A64" s="26" t="s">
        <v>30</v>
      </c>
      <c r="B64" s="19">
        <v>83235</v>
      </c>
      <c r="C64" s="27">
        <f t="shared" si="21"/>
        <v>-15067</v>
      </c>
      <c r="D64" s="28">
        <f t="shared" si="22"/>
        <v>-15.327256820817482</v>
      </c>
      <c r="E64" s="22">
        <f t="shared" si="23"/>
        <v>0</v>
      </c>
      <c r="F64" s="213"/>
      <c r="G64" s="213"/>
      <c r="H64" s="162"/>
      <c r="I64" s="22"/>
      <c r="J64" s="222">
        <v>98302</v>
      </c>
      <c r="K64" s="224">
        <v>82259.414821980899</v>
      </c>
      <c r="L64" s="224">
        <v>114344.5851780191</v>
      </c>
    </row>
    <row r="65" spans="1:16" s="10" customFormat="1" x14ac:dyDescent="0.2">
      <c r="A65" s="26" t="s">
        <v>31</v>
      </c>
      <c r="B65" s="19">
        <v>72837</v>
      </c>
      <c r="C65" s="27">
        <f t="shared" si="21"/>
        <v>-37122</v>
      </c>
      <c r="D65" s="28">
        <f t="shared" si="22"/>
        <v>-33.759855946307262</v>
      </c>
      <c r="E65" s="22">
        <f t="shared" si="23"/>
        <v>-1</v>
      </c>
      <c r="F65" s="213"/>
      <c r="G65" s="213"/>
      <c r="H65" s="162"/>
      <c r="I65" s="22"/>
      <c r="J65" s="222">
        <v>109959</v>
      </c>
      <c r="K65" s="224">
        <v>92003.561785885162</v>
      </c>
      <c r="L65" s="224">
        <v>127914.43821411484</v>
      </c>
    </row>
    <row r="66" spans="1:16" s="148" customFormat="1" x14ac:dyDescent="0.2">
      <c r="A66" s="26" t="s">
        <v>22</v>
      </c>
      <c r="B66" s="19">
        <v>18149</v>
      </c>
      <c r="C66" s="27">
        <f t="shared" si="21"/>
        <v>-26181</v>
      </c>
      <c r="D66" s="28">
        <f t="shared" si="22"/>
        <v>-59.059327769005186</v>
      </c>
      <c r="E66" s="22">
        <f t="shared" si="23"/>
        <v>-1</v>
      </c>
      <c r="F66" s="213"/>
      <c r="G66" s="213"/>
      <c r="H66" s="162"/>
      <c r="I66" s="22"/>
      <c r="J66" s="228">
        <v>44330</v>
      </c>
      <c r="K66" s="229">
        <v>32289.716105839929</v>
      </c>
      <c r="L66" s="229">
        <v>56370.283894160071</v>
      </c>
    </row>
    <row r="67" spans="1:16" s="10" customFormat="1" x14ac:dyDescent="0.2">
      <c r="A67" s="26" t="s">
        <v>10</v>
      </c>
      <c r="B67" s="19">
        <v>87</v>
      </c>
      <c r="C67" s="27">
        <f>B67-J67</f>
        <v>87</v>
      </c>
      <c r="D67" s="149" t="e">
        <f>C67/J67*100</f>
        <v>#DIV/0!</v>
      </c>
      <c r="E67" s="22">
        <v>0</v>
      </c>
      <c r="F67" s="213"/>
      <c r="G67" s="213"/>
      <c r="H67" s="162"/>
      <c r="I67" s="22"/>
      <c r="J67" s="222">
        <v>0</v>
      </c>
      <c r="K67" s="224">
        <v>0</v>
      </c>
      <c r="L67" s="224">
        <v>0</v>
      </c>
    </row>
    <row r="68" spans="1:16" s="10" customFormat="1" x14ac:dyDescent="0.2">
      <c r="A68" s="34"/>
      <c r="B68" s="39"/>
      <c r="C68" s="19"/>
      <c r="D68" s="28"/>
      <c r="E68" s="22"/>
      <c r="F68" s="213"/>
      <c r="G68" s="213"/>
      <c r="H68" s="162"/>
      <c r="I68" s="22"/>
      <c r="J68" s="222"/>
      <c r="K68" s="222"/>
      <c r="L68" s="222"/>
    </row>
    <row r="69" spans="1:16" s="207" customFormat="1" ht="12.75" x14ac:dyDescent="0.2">
      <c r="A69" s="24" t="s">
        <v>139</v>
      </c>
      <c r="B69" s="146">
        <v>434201</v>
      </c>
      <c r="C69" s="25">
        <f t="shared" ref="C69:C75" si="24">B69-J69</f>
        <v>-117172</v>
      </c>
      <c r="D69" s="147">
        <f t="shared" ref="D69:D75" si="25">C69/J69*100</f>
        <v>-21.250949901427891</v>
      </c>
      <c r="E69" s="202">
        <f t="shared" ref="E69:E75" si="26">IF(B69&lt;K69,-1,IF(B69&gt;L69,1,0))</f>
        <v>-1</v>
      </c>
      <c r="F69" s="215">
        <f>+B69-F70</f>
        <v>0</v>
      </c>
      <c r="G69" s="211" t="e">
        <f>+C69-G70</f>
        <v>#VALUE!</v>
      </c>
      <c r="H69" s="205"/>
      <c r="I69" s="202"/>
      <c r="J69" s="215">
        <v>551373</v>
      </c>
      <c r="K69" s="221">
        <v>496891.01387780061</v>
      </c>
      <c r="L69" s="221">
        <v>605854.98612219933</v>
      </c>
      <c r="P69" s="208"/>
    </row>
    <row r="70" spans="1:16" s="10" customFormat="1" x14ac:dyDescent="0.2">
      <c r="A70" s="26" t="s">
        <v>51</v>
      </c>
      <c r="B70" s="19">
        <v>28870</v>
      </c>
      <c r="C70" s="27">
        <f t="shared" si="24"/>
        <v>-16528</v>
      </c>
      <c r="D70" s="36">
        <f t="shared" si="25"/>
        <v>-36.406890171373192</v>
      </c>
      <c r="E70" s="22">
        <f t="shared" si="26"/>
        <v>-1</v>
      </c>
      <c r="F70" s="212">
        <f>SUM(B70:B76)</f>
        <v>434201</v>
      </c>
      <c r="G70" s="212" t="e">
        <f>SUM(C70:C76)</f>
        <v>#VALUE!</v>
      </c>
      <c r="H70" s="162"/>
      <c r="I70" s="22"/>
      <c r="J70" s="222">
        <v>45398</v>
      </c>
      <c r="K70" s="224">
        <v>33769.893412319892</v>
      </c>
      <c r="L70" s="224">
        <v>57026.106587680108</v>
      </c>
      <c r="M70" s="46"/>
      <c r="N70" s="46"/>
      <c r="P70" s="45"/>
    </row>
    <row r="71" spans="1:16" s="10" customFormat="1" x14ac:dyDescent="0.2">
      <c r="A71" s="26" t="s">
        <v>32</v>
      </c>
      <c r="B71" s="19">
        <v>80384</v>
      </c>
      <c r="C71" s="27">
        <f t="shared" si="24"/>
        <v>-32412</v>
      </c>
      <c r="D71" s="28">
        <f t="shared" si="25"/>
        <v>-28.7350615270045</v>
      </c>
      <c r="E71" s="22">
        <f t="shared" si="26"/>
        <v>-1</v>
      </c>
      <c r="F71" s="213"/>
      <c r="G71" s="213"/>
      <c r="H71" s="162"/>
      <c r="I71" s="22"/>
      <c r="J71" s="222">
        <v>112796</v>
      </c>
      <c r="K71" s="224">
        <v>94029.597636861145</v>
      </c>
      <c r="L71" s="224">
        <v>131562.40236313886</v>
      </c>
      <c r="M71" s="46"/>
      <c r="N71" s="46"/>
      <c r="P71" s="45"/>
    </row>
    <row r="72" spans="1:16" s="10" customFormat="1" x14ac:dyDescent="0.2">
      <c r="A72" s="26" t="s">
        <v>33</v>
      </c>
      <c r="B72" s="19">
        <v>128704</v>
      </c>
      <c r="C72" s="27">
        <f t="shared" si="24"/>
        <v>-37438</v>
      </c>
      <c r="D72" s="28">
        <f t="shared" si="25"/>
        <v>-22.533736201562519</v>
      </c>
      <c r="E72" s="22">
        <f t="shared" si="26"/>
        <v>-1</v>
      </c>
      <c r="F72" s="213"/>
      <c r="G72" s="213"/>
      <c r="H72" s="162"/>
      <c r="I72" s="22"/>
      <c r="J72" s="222">
        <v>166142</v>
      </c>
      <c r="K72" s="224">
        <v>140348.47040389586</v>
      </c>
      <c r="L72" s="224">
        <v>191935.52959610414</v>
      </c>
      <c r="M72" s="46"/>
      <c r="N72" s="46"/>
      <c r="P72" s="45"/>
    </row>
    <row r="73" spans="1:16" s="190" customFormat="1" x14ac:dyDescent="0.2">
      <c r="A73" s="26" t="s">
        <v>34</v>
      </c>
      <c r="B73" s="19">
        <v>113146</v>
      </c>
      <c r="C73" s="27">
        <f t="shared" si="24"/>
        <v>3092</v>
      </c>
      <c r="D73" s="28">
        <f t="shared" si="25"/>
        <v>2.8095298671561233</v>
      </c>
      <c r="E73" s="22">
        <f t="shared" si="26"/>
        <v>0</v>
      </c>
      <c r="F73" s="213"/>
      <c r="G73" s="213"/>
      <c r="H73" s="162"/>
      <c r="I73" s="22"/>
      <c r="J73" s="212">
        <v>110054</v>
      </c>
      <c r="K73" s="224">
        <v>90455.662104156072</v>
      </c>
      <c r="L73" s="224">
        <v>129652.33789584393</v>
      </c>
      <c r="M73" s="71"/>
      <c r="N73" s="71"/>
      <c r="P73" s="99"/>
    </row>
    <row r="74" spans="1:16" s="190" customFormat="1" x14ac:dyDescent="0.2">
      <c r="A74" s="26" t="s">
        <v>117</v>
      </c>
      <c r="B74" s="19">
        <v>35868</v>
      </c>
      <c r="C74" s="27">
        <f t="shared" si="24"/>
        <v>-4216</v>
      </c>
      <c r="D74" s="28">
        <f t="shared" si="25"/>
        <v>-10.517912383993613</v>
      </c>
      <c r="E74" s="22">
        <f t="shared" si="26"/>
        <v>0</v>
      </c>
      <c r="F74" s="213"/>
      <c r="G74" s="213"/>
      <c r="H74" s="162"/>
      <c r="I74" s="22"/>
      <c r="J74" s="212">
        <v>40084</v>
      </c>
      <c r="K74" s="224">
        <v>28168.188599876667</v>
      </c>
      <c r="L74" s="224">
        <v>51999.811400123333</v>
      </c>
      <c r="M74" s="71"/>
      <c r="N74" s="71"/>
      <c r="P74" s="99"/>
    </row>
    <row r="75" spans="1:16" s="190" customFormat="1" x14ac:dyDescent="0.2">
      <c r="A75" s="26" t="s">
        <v>118</v>
      </c>
      <c r="B75" s="19">
        <v>47229</v>
      </c>
      <c r="C75" s="27">
        <f t="shared" si="24"/>
        <v>-29670</v>
      </c>
      <c r="D75" s="28">
        <f t="shared" si="25"/>
        <v>-38.583076502945424</v>
      </c>
      <c r="E75" s="22">
        <f t="shared" si="26"/>
        <v>-1</v>
      </c>
      <c r="F75" s="213"/>
      <c r="G75" s="213"/>
      <c r="H75" s="162"/>
      <c r="I75" s="22"/>
      <c r="J75" s="212">
        <v>76899</v>
      </c>
      <c r="K75" s="224">
        <v>58677.621874523204</v>
      </c>
      <c r="L75" s="224">
        <v>95120.378125476796</v>
      </c>
      <c r="M75" s="71"/>
      <c r="N75" s="71"/>
      <c r="P75" s="99"/>
    </row>
    <row r="76" spans="1:16" s="10" customFormat="1" x14ac:dyDescent="0.2">
      <c r="A76" s="26" t="s">
        <v>10</v>
      </c>
      <c r="B76" s="81" t="s">
        <v>168</v>
      </c>
      <c r="C76" s="81" t="e">
        <f>B76-J76</f>
        <v>#VALUE!</v>
      </c>
      <c r="D76" s="28" t="s">
        <v>168</v>
      </c>
      <c r="E76" s="22">
        <v>0</v>
      </c>
      <c r="F76" s="213"/>
      <c r="G76" s="213"/>
      <c r="H76" s="162"/>
      <c r="I76" s="22"/>
      <c r="J76" s="254">
        <v>0</v>
      </c>
      <c r="K76" s="224">
        <v>0</v>
      </c>
      <c r="L76" s="224">
        <v>0</v>
      </c>
    </row>
    <row r="77" spans="1:16" s="10" customFormat="1" x14ac:dyDescent="0.2">
      <c r="A77" s="47"/>
      <c r="B77" s="44"/>
      <c r="C77" s="48"/>
      <c r="D77" s="49"/>
      <c r="E77" s="22"/>
      <c r="F77" s="213"/>
      <c r="G77" s="213"/>
      <c r="H77" s="162"/>
      <c r="I77" s="22"/>
      <c r="J77" s="222"/>
      <c r="K77" s="222"/>
      <c r="L77" s="222"/>
    </row>
    <row r="78" spans="1:16" s="17" customFormat="1" x14ac:dyDescent="0.2">
      <c r="A78" s="11" t="s">
        <v>27</v>
      </c>
      <c r="B78" s="12">
        <v>1639289</v>
      </c>
      <c r="C78" s="13">
        <f>B78-J78</f>
        <v>-53930</v>
      </c>
      <c r="D78" s="14">
        <f>C78/J78*100</f>
        <v>-3.1850575737692526</v>
      </c>
      <c r="E78" s="195">
        <f>IF(B78&lt;K78,-1,IF(B78&gt;L78,1,0))</f>
        <v>0</v>
      </c>
      <c r="F78" s="217"/>
      <c r="G78" s="217"/>
      <c r="H78" s="196"/>
      <c r="I78" s="195"/>
      <c r="J78" s="215">
        <v>1693219</v>
      </c>
      <c r="K78" s="221">
        <v>1615720.8968712233</v>
      </c>
      <c r="L78" s="221">
        <v>1770717.1031287767</v>
      </c>
    </row>
    <row r="79" spans="1:16" x14ac:dyDescent="0.2">
      <c r="A79" s="18"/>
      <c r="B79" s="19"/>
      <c r="C79" s="20"/>
      <c r="D79" s="21"/>
      <c r="E79" s="22"/>
      <c r="F79" s="213"/>
      <c r="G79" s="213"/>
      <c r="H79" s="162"/>
      <c r="I79" s="22"/>
      <c r="J79" s="212"/>
      <c r="K79" s="222"/>
      <c r="L79" s="222"/>
    </row>
    <row r="80" spans="1:16" s="17" customFormat="1" x14ac:dyDescent="0.2">
      <c r="A80" s="24" t="s">
        <v>44</v>
      </c>
      <c r="B80" s="41">
        <v>1639289</v>
      </c>
      <c r="C80" s="25">
        <f t="shared" ref="C80:C81" si="27">B80-J80</f>
        <v>-53930</v>
      </c>
      <c r="D80" s="42">
        <f t="shared" ref="D80:D81" si="28">C80/J80*100</f>
        <v>-3.1850575737692526</v>
      </c>
      <c r="E80" s="202">
        <f>IF(B80&lt;K80,-1,IF(B80&gt;L80,1,0))</f>
        <v>0</v>
      </c>
      <c r="F80" s="238">
        <f>+B80-F81</f>
        <v>0</v>
      </c>
      <c r="G80" s="238">
        <f>+C80-G81</f>
        <v>0</v>
      </c>
      <c r="H80" s="205"/>
      <c r="I80" s="202"/>
      <c r="J80" s="215">
        <v>1693219</v>
      </c>
      <c r="K80" s="221">
        <v>1615720.8968712233</v>
      </c>
      <c r="L80" s="221">
        <v>1770717.1031287767</v>
      </c>
    </row>
    <row r="81" spans="1:12" s="190" customFormat="1" ht="12.75" x14ac:dyDescent="0.2">
      <c r="A81" s="26" t="s">
        <v>140</v>
      </c>
      <c r="B81" s="19">
        <v>1512079</v>
      </c>
      <c r="C81" s="27">
        <f t="shared" si="27"/>
        <v>63426</v>
      </c>
      <c r="D81" s="28">
        <f t="shared" si="28"/>
        <v>4.3782741622735051</v>
      </c>
      <c r="E81" s="22">
        <f>IF(B81&lt;K81,-1,IF(B81&gt;L81,1,0))</f>
        <v>0</v>
      </c>
      <c r="F81" s="105">
        <f>SUM(B81:B83)</f>
        <v>1639289</v>
      </c>
      <c r="G81" s="105">
        <f>SUM(C81:C83)</f>
        <v>-53930</v>
      </c>
      <c r="H81" s="162"/>
      <c r="I81" s="22"/>
      <c r="J81" s="212">
        <v>1448653</v>
      </c>
      <c r="K81" s="224">
        <v>1379297.4453036946</v>
      </c>
      <c r="L81" s="224">
        <v>1518008.5546963054</v>
      </c>
    </row>
    <row r="82" spans="1:12" s="190" customFormat="1" ht="12.75" x14ac:dyDescent="0.2">
      <c r="A82" s="50" t="s">
        <v>141</v>
      </c>
      <c r="B82" s="19">
        <v>86155</v>
      </c>
      <c r="C82" s="27">
        <f>B82-J82</f>
        <v>-80876</v>
      </c>
      <c r="D82" s="28">
        <f>C82/J82*100</f>
        <v>-48.419754416844782</v>
      </c>
      <c r="E82" s="22">
        <f>IF(B82&lt;K82,-1,IF(B82&gt;L82,1,0))</f>
        <v>-1</v>
      </c>
      <c r="F82" s="213"/>
      <c r="G82" s="213"/>
      <c r="H82" s="162"/>
      <c r="I82" s="22"/>
      <c r="J82" s="212">
        <v>167031</v>
      </c>
      <c r="K82" s="224">
        <v>147885.38125042093</v>
      </c>
      <c r="L82" s="224">
        <v>186176.61874957907</v>
      </c>
    </row>
    <row r="83" spans="1:12" s="190" customFormat="1" ht="12.75" x14ac:dyDescent="0.2">
      <c r="A83" s="50" t="s">
        <v>142</v>
      </c>
      <c r="B83" s="19">
        <v>41055</v>
      </c>
      <c r="C83" s="27">
        <f>B83-J83</f>
        <v>-36480</v>
      </c>
      <c r="D83" s="28">
        <f>C83/J83*100</f>
        <v>-47.04971948152447</v>
      </c>
      <c r="E83" s="22">
        <f>IF(B83&lt;K83,-1,IF(B83&gt;L83,1,0))</f>
        <v>-1</v>
      </c>
      <c r="F83" s="213"/>
      <c r="G83" s="213"/>
      <c r="H83" s="162"/>
      <c r="I83" s="22"/>
      <c r="J83" s="212">
        <v>77535</v>
      </c>
      <c r="K83" s="224">
        <v>65403.353707506656</v>
      </c>
      <c r="L83" s="224">
        <v>89666.646292493344</v>
      </c>
    </row>
    <row r="84" spans="1:12" s="190" customFormat="1" x14ac:dyDescent="0.2">
      <c r="A84" s="34"/>
      <c r="B84" s="19"/>
      <c r="C84" s="19"/>
      <c r="D84" s="28"/>
      <c r="E84" s="22"/>
      <c r="F84" s="213"/>
      <c r="G84" s="213"/>
      <c r="H84" s="162"/>
      <c r="I84" s="22"/>
      <c r="J84" s="212"/>
      <c r="K84" s="212"/>
      <c r="L84" s="212"/>
    </row>
    <row r="85" spans="1:12" s="17" customFormat="1" x14ac:dyDescent="0.2">
      <c r="A85" s="24" t="s">
        <v>45</v>
      </c>
      <c r="B85" s="146">
        <v>1639289</v>
      </c>
      <c r="C85" s="25">
        <f t="shared" ref="C85:C91" si="29">B85-J85</f>
        <v>-53930</v>
      </c>
      <c r="D85" s="147">
        <f t="shared" ref="D85:D90" si="30">C85/J85*100</f>
        <v>-3.1850575737692526</v>
      </c>
      <c r="E85" s="202">
        <f t="shared" ref="E85:E90" si="31">IF(B85&lt;K85,-1,IF(B85&gt;L85,1,0))</f>
        <v>0</v>
      </c>
      <c r="F85" s="215">
        <f>+B85-F86</f>
        <v>0</v>
      </c>
      <c r="G85" s="215">
        <f>+C85-G86</f>
        <v>0</v>
      </c>
      <c r="H85" s="205"/>
      <c r="I85" s="202"/>
      <c r="J85" s="215">
        <v>1693219</v>
      </c>
      <c r="K85" s="221">
        <v>1615720.8968712233</v>
      </c>
      <c r="L85" s="221">
        <v>1770717.1031287767</v>
      </c>
    </row>
    <row r="86" spans="1:12" s="190" customFormat="1" x14ac:dyDescent="0.2">
      <c r="A86" s="26" t="s">
        <v>41</v>
      </c>
      <c r="B86" s="19">
        <v>428155</v>
      </c>
      <c r="C86" s="27">
        <f t="shared" si="29"/>
        <v>-22244</v>
      </c>
      <c r="D86" s="28">
        <f t="shared" si="30"/>
        <v>-4.9387321019806887</v>
      </c>
      <c r="E86" s="22">
        <f t="shared" si="31"/>
        <v>0</v>
      </c>
      <c r="F86" s="212">
        <f>SUM(B86:B91)</f>
        <v>1639289</v>
      </c>
      <c r="G86" s="212">
        <f>SUM(C86:C91)</f>
        <v>-53930</v>
      </c>
      <c r="H86" s="162"/>
      <c r="I86" s="22"/>
      <c r="J86" s="212">
        <v>450399</v>
      </c>
      <c r="K86" s="224">
        <v>415373.02849879465</v>
      </c>
      <c r="L86" s="224">
        <v>485424.97150120535</v>
      </c>
    </row>
    <row r="87" spans="1:12" s="190" customFormat="1" x14ac:dyDescent="0.2">
      <c r="A87" s="26" t="s">
        <v>29</v>
      </c>
      <c r="B87" s="19">
        <v>137485</v>
      </c>
      <c r="C87" s="27">
        <f t="shared" si="29"/>
        <v>-7340</v>
      </c>
      <c r="D87" s="28">
        <f t="shared" si="30"/>
        <v>-5.0681857414120488</v>
      </c>
      <c r="E87" s="22">
        <f t="shared" si="31"/>
        <v>0</v>
      </c>
      <c r="F87" s="213"/>
      <c r="G87" s="213"/>
      <c r="H87" s="162"/>
      <c r="I87" s="22"/>
      <c r="J87" s="212">
        <v>144825</v>
      </c>
      <c r="K87" s="224">
        <v>128885.12053297336</v>
      </c>
      <c r="L87" s="224">
        <v>160764.87946702662</v>
      </c>
    </row>
    <row r="88" spans="1:12" s="190" customFormat="1" x14ac:dyDescent="0.2">
      <c r="A88" s="26" t="s">
        <v>30</v>
      </c>
      <c r="B88" s="19">
        <v>120797</v>
      </c>
      <c r="C88" s="27">
        <f t="shared" si="29"/>
        <v>-15270</v>
      </c>
      <c r="D88" s="28">
        <f t="shared" si="30"/>
        <v>-11.222412487965487</v>
      </c>
      <c r="E88" s="22">
        <f t="shared" si="31"/>
        <v>0</v>
      </c>
      <c r="F88" s="213"/>
      <c r="G88" s="213"/>
      <c r="H88" s="162"/>
      <c r="I88" s="22"/>
      <c r="J88" s="212">
        <v>136067</v>
      </c>
      <c r="K88" s="224">
        <v>119298.92222952355</v>
      </c>
      <c r="L88" s="224">
        <v>152835.07777047646</v>
      </c>
    </row>
    <row r="89" spans="1:12" s="190" customFormat="1" x14ac:dyDescent="0.2">
      <c r="A89" s="26" t="s">
        <v>31</v>
      </c>
      <c r="B89" s="19">
        <v>257636</v>
      </c>
      <c r="C89" s="27">
        <f t="shared" si="29"/>
        <v>-23797</v>
      </c>
      <c r="D89" s="28">
        <f t="shared" si="30"/>
        <v>-8.4556537435197718</v>
      </c>
      <c r="E89" s="22">
        <f t="shared" si="31"/>
        <v>0</v>
      </c>
      <c r="F89" s="213"/>
      <c r="G89" s="213"/>
      <c r="H89" s="162"/>
      <c r="I89" s="22"/>
      <c r="J89" s="212">
        <v>281433</v>
      </c>
      <c r="K89" s="224">
        <v>253647.4123377169</v>
      </c>
      <c r="L89" s="224">
        <v>309218.5876622831</v>
      </c>
    </row>
    <row r="90" spans="1:12" s="190" customFormat="1" x14ac:dyDescent="0.2">
      <c r="A90" s="26" t="s">
        <v>22</v>
      </c>
      <c r="B90" s="19">
        <v>695023</v>
      </c>
      <c r="C90" s="27">
        <f t="shared" si="29"/>
        <v>14528</v>
      </c>
      <c r="D90" s="28">
        <f t="shared" si="30"/>
        <v>2.134916494610541</v>
      </c>
      <c r="E90" s="22">
        <f t="shared" si="31"/>
        <v>0</v>
      </c>
      <c r="F90" s="213"/>
      <c r="G90" s="213"/>
      <c r="H90" s="162"/>
      <c r="I90" s="22"/>
      <c r="J90" s="212">
        <v>680495</v>
      </c>
      <c r="K90" s="224">
        <v>627374.54942233034</v>
      </c>
      <c r="L90" s="224">
        <v>733615.45057766966</v>
      </c>
    </row>
    <row r="91" spans="1:12" s="190" customFormat="1" x14ac:dyDescent="0.2">
      <c r="A91" s="26" t="s">
        <v>10</v>
      </c>
      <c r="B91" s="19">
        <v>193</v>
      </c>
      <c r="C91" s="27">
        <f t="shared" si="29"/>
        <v>193</v>
      </c>
      <c r="D91" s="28" t="e">
        <f>C91/J91*100</f>
        <v>#DIV/0!</v>
      </c>
      <c r="E91" s="22">
        <v>0</v>
      </c>
      <c r="F91" s="213"/>
      <c r="G91" s="213"/>
      <c r="H91" s="162"/>
      <c r="I91" s="22"/>
      <c r="J91" s="212">
        <v>0</v>
      </c>
      <c r="K91" s="224">
        <v>0</v>
      </c>
      <c r="L91" s="224">
        <v>0</v>
      </c>
    </row>
    <row r="92" spans="1:12" s="190" customFormat="1" x14ac:dyDescent="0.2">
      <c r="A92" s="34"/>
      <c r="B92" s="39"/>
      <c r="C92" s="19"/>
      <c r="D92" s="28"/>
      <c r="E92" s="22"/>
      <c r="F92" s="213"/>
      <c r="G92" s="213"/>
      <c r="H92" s="162"/>
      <c r="I92" s="22"/>
      <c r="J92" s="212"/>
      <c r="K92" s="212"/>
      <c r="L92" s="212"/>
    </row>
    <row r="93" spans="1:12" s="17" customFormat="1" ht="12.75" x14ac:dyDescent="0.2">
      <c r="A93" s="24" t="s">
        <v>143</v>
      </c>
      <c r="B93" s="146">
        <v>1639289</v>
      </c>
      <c r="C93" s="25">
        <f t="shared" ref="C93:C100" si="32">B93-J93</f>
        <v>-53930</v>
      </c>
      <c r="D93" s="147">
        <f t="shared" ref="D93:D100" si="33">C93/J93*100</f>
        <v>-3.1850575737692526</v>
      </c>
      <c r="E93" s="202">
        <f t="shared" ref="E93:E99" si="34">IF(B93&lt;K93,-1,IF(B93&gt;L93,1,0))</f>
        <v>0</v>
      </c>
      <c r="F93" s="215">
        <f>+B93-F94</f>
        <v>0</v>
      </c>
      <c r="G93" s="215">
        <f>+C93-G94</f>
        <v>0</v>
      </c>
      <c r="H93" s="205"/>
      <c r="I93" s="202"/>
      <c r="J93" s="215">
        <v>1693219</v>
      </c>
      <c r="K93" s="221">
        <v>1615720.8968712233</v>
      </c>
      <c r="L93" s="221">
        <v>1770717.1031287767</v>
      </c>
    </row>
    <row r="94" spans="1:12" s="190" customFormat="1" x14ac:dyDescent="0.2">
      <c r="A94" s="26" t="s">
        <v>51</v>
      </c>
      <c r="B94" s="19">
        <v>314734</v>
      </c>
      <c r="C94" s="27">
        <f t="shared" si="32"/>
        <v>-24024</v>
      </c>
      <c r="D94" s="36">
        <f t="shared" si="33"/>
        <v>-7.0917882382113477</v>
      </c>
      <c r="E94" s="22">
        <f t="shared" si="34"/>
        <v>0</v>
      </c>
      <c r="F94" s="212">
        <f>SUM(B94:B100)</f>
        <v>1639289</v>
      </c>
      <c r="G94" s="212">
        <f>SUM(C94:C100)</f>
        <v>-53930</v>
      </c>
      <c r="H94" s="162"/>
      <c r="I94" s="22"/>
      <c r="J94" s="212">
        <v>338758</v>
      </c>
      <c r="K94" s="224">
        <v>307137.29132661154</v>
      </c>
      <c r="L94" s="224">
        <v>370378.70867338846</v>
      </c>
    </row>
    <row r="95" spans="1:12" s="190" customFormat="1" x14ac:dyDescent="0.2">
      <c r="A95" s="26" t="s">
        <v>32</v>
      </c>
      <c r="B95" s="19">
        <v>412958</v>
      </c>
      <c r="C95" s="27">
        <f t="shared" si="32"/>
        <v>-14980</v>
      </c>
      <c r="D95" s="28">
        <f t="shared" si="33"/>
        <v>-3.5005070828017142</v>
      </c>
      <c r="E95" s="22">
        <f t="shared" si="34"/>
        <v>0</v>
      </c>
      <c r="F95" s="213"/>
      <c r="G95" s="213"/>
      <c r="H95" s="162"/>
      <c r="I95" s="22"/>
      <c r="J95" s="212">
        <v>427938</v>
      </c>
      <c r="K95" s="224">
        <v>388888.59509686206</v>
      </c>
      <c r="L95" s="224">
        <v>466987.40490313794</v>
      </c>
    </row>
    <row r="96" spans="1:12" s="190" customFormat="1" x14ac:dyDescent="0.2">
      <c r="A96" s="26" t="s">
        <v>33</v>
      </c>
      <c r="B96" s="19">
        <v>461180</v>
      </c>
      <c r="C96" s="27">
        <f t="shared" si="32"/>
        <v>-18754</v>
      </c>
      <c r="D96" s="28">
        <f t="shared" si="33"/>
        <v>-3.9076206311701194</v>
      </c>
      <c r="E96" s="22">
        <f t="shared" si="34"/>
        <v>0</v>
      </c>
      <c r="F96" s="213"/>
      <c r="G96" s="213"/>
      <c r="H96" s="162"/>
      <c r="I96" s="22"/>
      <c r="J96" s="212">
        <v>479934</v>
      </c>
      <c r="K96" s="224">
        <v>445334.75131661166</v>
      </c>
      <c r="L96" s="224">
        <v>514533.24868338834</v>
      </c>
    </row>
    <row r="97" spans="1:14" s="190" customFormat="1" x14ac:dyDescent="0.2">
      <c r="A97" s="26" t="s">
        <v>34</v>
      </c>
      <c r="B97" s="19">
        <v>230621</v>
      </c>
      <c r="C97" s="27">
        <f t="shared" si="32"/>
        <v>8230</v>
      </c>
      <c r="D97" s="28">
        <f t="shared" si="33"/>
        <v>3.7006893264565561</v>
      </c>
      <c r="E97" s="22">
        <f t="shared" si="34"/>
        <v>0</v>
      </c>
      <c r="F97" s="213"/>
      <c r="G97" s="213"/>
      <c r="H97" s="162"/>
      <c r="I97" s="22"/>
      <c r="J97" s="212">
        <v>222391</v>
      </c>
      <c r="K97" s="224">
        <v>197341.06342050925</v>
      </c>
      <c r="L97" s="224">
        <v>247440.93657949075</v>
      </c>
    </row>
    <row r="98" spans="1:14" s="10" customFormat="1" x14ac:dyDescent="0.2">
      <c r="A98" s="26" t="s">
        <v>117</v>
      </c>
      <c r="B98" s="19">
        <v>78221</v>
      </c>
      <c r="C98" s="27">
        <f t="shared" si="32"/>
        <v>-6600</v>
      </c>
      <c r="D98" s="28">
        <f t="shared" si="33"/>
        <v>-7.7810919465698349</v>
      </c>
      <c r="E98" s="22">
        <f t="shared" si="34"/>
        <v>0</v>
      </c>
      <c r="F98" s="213"/>
      <c r="G98" s="213"/>
      <c r="H98" s="162"/>
      <c r="I98" s="22"/>
      <c r="J98" s="222">
        <v>84821</v>
      </c>
      <c r="K98" s="224">
        <v>70498.051892509699</v>
      </c>
      <c r="L98" s="224">
        <v>99143.948107490301</v>
      </c>
    </row>
    <row r="99" spans="1:14" s="10" customFormat="1" x14ac:dyDescent="0.2">
      <c r="A99" s="26" t="s">
        <v>118</v>
      </c>
      <c r="B99" s="19">
        <v>140922</v>
      </c>
      <c r="C99" s="27">
        <f t="shared" si="32"/>
        <v>3247</v>
      </c>
      <c r="D99" s="28">
        <f t="shared" si="33"/>
        <v>2.3584528781550755</v>
      </c>
      <c r="E99" s="22">
        <f t="shared" si="34"/>
        <v>0</v>
      </c>
      <c r="F99" s="213"/>
      <c r="G99" s="213"/>
      <c r="H99" s="162"/>
      <c r="I99" s="22"/>
      <c r="J99" s="222">
        <v>137675</v>
      </c>
      <c r="K99" s="224">
        <v>111326.88739300623</v>
      </c>
      <c r="L99" s="224">
        <v>164023.11260699376</v>
      </c>
    </row>
    <row r="100" spans="1:14" s="10" customFormat="1" x14ac:dyDescent="0.2">
      <c r="A100" s="26" t="s">
        <v>10</v>
      </c>
      <c r="B100" s="19">
        <v>653</v>
      </c>
      <c r="C100" s="27">
        <f t="shared" si="32"/>
        <v>-1049</v>
      </c>
      <c r="D100" s="28">
        <f t="shared" si="33"/>
        <v>-61.633372502937725</v>
      </c>
      <c r="E100" s="22">
        <v>0</v>
      </c>
      <c r="F100" s="213"/>
      <c r="G100" s="213"/>
      <c r="H100" s="162"/>
      <c r="I100" s="22"/>
      <c r="J100" s="222">
        <v>1702</v>
      </c>
      <c r="K100" s="224">
        <v>0</v>
      </c>
      <c r="L100" s="224">
        <v>3578.9519215108121</v>
      </c>
    </row>
    <row r="101" spans="1:14" x14ac:dyDescent="0.2">
      <c r="A101" s="51"/>
      <c r="B101" s="52"/>
      <c r="C101" s="53"/>
      <c r="D101" s="54"/>
      <c r="E101" s="22"/>
      <c r="F101" s="213"/>
      <c r="G101" s="213"/>
      <c r="H101" s="162"/>
      <c r="I101" s="22"/>
      <c r="J101" s="212"/>
      <c r="K101" s="222"/>
      <c r="L101" s="222"/>
    </row>
    <row r="102" spans="1:14" x14ac:dyDescent="0.2">
      <c r="A102" s="55" t="s">
        <v>57</v>
      </c>
      <c r="B102" s="56"/>
      <c r="C102" s="57"/>
      <c r="D102" s="58"/>
      <c r="E102" s="15"/>
      <c r="F102" s="214"/>
      <c r="G102" s="214"/>
      <c r="H102" s="163"/>
      <c r="I102" s="15"/>
      <c r="K102" s="209"/>
      <c r="L102" s="209"/>
    </row>
    <row r="103" spans="1:14" x14ac:dyDescent="0.2">
      <c r="A103" s="60"/>
      <c r="B103" s="61"/>
      <c r="C103" s="62"/>
      <c r="D103" s="21"/>
      <c r="E103" s="22"/>
      <c r="F103" s="213"/>
      <c r="G103" s="213"/>
      <c r="H103" s="162"/>
      <c r="I103" s="22"/>
      <c r="K103" s="43"/>
      <c r="L103" s="43"/>
    </row>
    <row r="104" spans="1:14" x14ac:dyDescent="0.2">
      <c r="A104" s="63" t="s">
        <v>35</v>
      </c>
      <c r="B104" s="61"/>
      <c r="C104" s="64"/>
      <c r="D104" s="65"/>
      <c r="E104" s="22"/>
      <c r="F104" s="213"/>
      <c r="G104" s="213"/>
      <c r="H104" s="162"/>
      <c r="I104" s="22"/>
      <c r="K104" s="43"/>
      <c r="L104" s="43"/>
    </row>
    <row r="105" spans="1:14" s="190" customFormat="1" x14ac:dyDescent="0.2">
      <c r="A105" s="66" t="s">
        <v>28</v>
      </c>
      <c r="B105" s="67">
        <v>59.452173996927414</v>
      </c>
      <c r="C105" s="188">
        <f t="shared" ref="C105:C107" si="35">B105-J105</f>
        <v>1.8903464691187182</v>
      </c>
      <c r="D105" s="188">
        <f t="shared" ref="D105:D107" si="36">C105/J105*100</f>
        <v>3.2840278884569343</v>
      </c>
      <c r="E105" s="22">
        <f>IF(B105&lt;K105,-1,IF(B105&gt;L105,1,0))</f>
        <v>1</v>
      </c>
      <c r="F105" s="213"/>
      <c r="G105" s="213"/>
      <c r="H105" s="162"/>
      <c r="I105" s="22"/>
      <c r="J105" s="193">
        <v>57.561827527808695</v>
      </c>
      <c r="K105" s="68">
        <v>56.025006979302638</v>
      </c>
      <c r="L105" s="68">
        <v>59.098648076314753</v>
      </c>
    </row>
    <row r="106" spans="1:14" s="190" customFormat="1" ht="12.75" x14ac:dyDescent="0.2">
      <c r="A106" s="66" t="s">
        <v>144</v>
      </c>
      <c r="B106" s="67">
        <v>48.712208927705262</v>
      </c>
      <c r="C106" s="54">
        <f>B106-J106</f>
        <v>4.9697765699894703</v>
      </c>
      <c r="D106" s="54">
        <f t="shared" si="36"/>
        <v>11.361454546806527</v>
      </c>
      <c r="E106" s="22">
        <f>IF(B106&lt;K106,-1,IF(B106&gt;L106,1,0))</f>
        <v>1</v>
      </c>
      <c r="F106" s="213"/>
      <c r="G106" s="213"/>
      <c r="H106" s="162"/>
      <c r="I106" s="22"/>
      <c r="J106" s="193">
        <v>43.742432357715792</v>
      </c>
      <c r="K106" s="68">
        <v>42.545145697548307</v>
      </c>
      <c r="L106" s="68">
        <v>44.939719017883277</v>
      </c>
    </row>
    <row r="107" spans="1:14" s="190" customFormat="1" x14ac:dyDescent="0.2">
      <c r="A107" s="66" t="s">
        <v>37</v>
      </c>
      <c r="B107" s="67">
        <v>40.547826003072586</v>
      </c>
      <c r="C107" s="188">
        <f t="shared" si="35"/>
        <v>-1.8903464691187182</v>
      </c>
      <c r="D107" s="188">
        <f t="shared" si="36"/>
        <v>-4.4543540850101779</v>
      </c>
      <c r="E107" s="22">
        <f>IF(B107&lt;K107,-1,IF(B107&gt;L107,1,0))</f>
        <v>-1</v>
      </c>
      <c r="F107" s="213"/>
      <c r="G107" s="213"/>
      <c r="H107" s="162"/>
      <c r="I107" s="22"/>
      <c r="J107" s="193">
        <v>42.438172472191305</v>
      </c>
      <c r="K107" s="68">
        <v>40.901351923685247</v>
      </c>
      <c r="L107" s="68">
        <v>43.974993020697362</v>
      </c>
      <c r="N107" s="187"/>
    </row>
    <row r="108" spans="1:14" s="190" customFormat="1" x14ac:dyDescent="0.2">
      <c r="A108" s="69"/>
      <c r="B108" s="67"/>
      <c r="C108" s="54"/>
      <c r="D108" s="54"/>
      <c r="E108" s="22"/>
      <c r="F108" s="213"/>
      <c r="G108" s="213"/>
      <c r="H108" s="162"/>
      <c r="I108" s="22"/>
      <c r="J108" s="1"/>
      <c r="K108" s="1"/>
      <c r="L108" s="1"/>
    </row>
    <row r="109" spans="1:14" s="190" customFormat="1" x14ac:dyDescent="0.2">
      <c r="A109" s="63" t="s">
        <v>36</v>
      </c>
      <c r="B109" s="64"/>
      <c r="C109" s="65"/>
      <c r="D109" s="65"/>
      <c r="E109" s="22"/>
      <c r="F109" s="213"/>
      <c r="G109" s="213"/>
      <c r="H109" s="162"/>
      <c r="I109" s="22"/>
      <c r="J109" s="1"/>
      <c r="K109" s="1"/>
      <c r="L109" s="1"/>
    </row>
    <row r="110" spans="1:14" s="190" customFormat="1" ht="12.75" x14ac:dyDescent="0.2">
      <c r="A110" s="66" t="s">
        <v>145</v>
      </c>
      <c r="B110" s="67">
        <v>18.064881983587703</v>
      </c>
      <c r="C110" s="54">
        <f t="shared" ref="C110:C111" si="37">B110-J110</f>
        <v>-5.9430339628207314</v>
      </c>
      <c r="D110" s="54">
        <f t="shared" ref="D110:D111" si="38">C110/J110*100</f>
        <v>-24.754476715459365</v>
      </c>
      <c r="E110" s="22">
        <f>IF(B110&lt;K110,-1,IF(B110&gt;L110,1,0))</f>
        <v>-1</v>
      </c>
      <c r="F110" s="213"/>
      <c r="G110" s="213"/>
      <c r="H110" s="162"/>
      <c r="I110" s="22"/>
      <c r="J110" s="193">
        <v>24.007915946408435</v>
      </c>
      <c r="K110" s="68">
        <v>22.27046103931233</v>
      </c>
      <c r="L110" s="68">
        <v>25.745370853504539</v>
      </c>
      <c r="N110" s="79"/>
    </row>
    <row r="111" spans="1:14" s="190" customFormat="1" ht="12.75" x14ac:dyDescent="0.2">
      <c r="A111" s="66" t="s">
        <v>220</v>
      </c>
      <c r="B111" s="67">
        <v>25.296559608980662</v>
      </c>
      <c r="C111" s="54">
        <f t="shared" si="37"/>
        <v>-3.1821243758144497</v>
      </c>
      <c r="D111" s="54">
        <f t="shared" si="38"/>
        <v>-11.173705840878741</v>
      </c>
      <c r="E111" s="22">
        <f>IF(B111&lt;K111,-1,IF(B111&gt;L111,1,0))</f>
        <v>-1</v>
      </c>
      <c r="F111" s="213"/>
      <c r="G111" s="213"/>
      <c r="H111" s="162"/>
      <c r="I111" s="22"/>
      <c r="J111" s="193">
        <v>28.478683984795111</v>
      </c>
      <c r="K111" s="68">
        <v>26.614374598753432</v>
      </c>
      <c r="L111" s="68">
        <v>30.34299337083679</v>
      </c>
    </row>
    <row r="112" spans="1:14" s="190" customFormat="1" x14ac:dyDescent="0.2">
      <c r="A112" s="69"/>
      <c r="B112" s="67"/>
      <c r="C112" s="54"/>
      <c r="D112" s="54"/>
      <c r="E112" s="22"/>
      <c r="F112" s="213"/>
      <c r="G112" s="213"/>
      <c r="H112" s="162"/>
      <c r="I112" s="22"/>
      <c r="J112" s="1"/>
      <c r="K112" s="1"/>
      <c r="L112" s="1"/>
    </row>
    <row r="113" spans="1:33" s="190" customFormat="1" x14ac:dyDescent="0.2">
      <c r="A113" s="63" t="s">
        <v>56</v>
      </c>
      <c r="B113" s="64"/>
      <c r="C113" s="188"/>
      <c r="D113" s="188"/>
      <c r="E113" s="22"/>
      <c r="F113" s="213"/>
      <c r="G113" s="213"/>
      <c r="H113" s="162"/>
      <c r="I113" s="22"/>
      <c r="J113" s="1"/>
      <c r="K113" s="1"/>
      <c r="L113" s="1"/>
    </row>
    <row r="114" spans="1:33" s="190" customFormat="1" ht="12.75" x14ac:dyDescent="0.2">
      <c r="A114" s="66" t="s">
        <v>221</v>
      </c>
      <c r="B114" s="67">
        <v>70.469943834630783</v>
      </c>
      <c r="C114" s="188">
        <f t="shared" ref="C114:C115" si="39">B114-J114</f>
        <v>-3.3446863315854216</v>
      </c>
      <c r="D114" s="188">
        <f t="shared" ref="D114:D115" si="40">C114/J114*100</f>
        <v>-4.5311970324227566</v>
      </c>
      <c r="E114" s="22">
        <f>IF(B114&lt;K114,-1,IF(B114&gt;L114,1,0))</f>
        <v>-1</v>
      </c>
      <c r="F114" s="213"/>
      <c r="G114" s="213"/>
      <c r="H114" s="162"/>
      <c r="I114" s="22"/>
      <c r="J114" s="193">
        <v>73.814630166216205</v>
      </c>
      <c r="K114" s="68">
        <v>71.851486472407359</v>
      </c>
      <c r="L114" s="68">
        <v>75.777773860025064</v>
      </c>
      <c r="N114" s="189"/>
    </row>
    <row r="115" spans="1:33" s="190" customFormat="1" x14ac:dyDescent="0.2">
      <c r="A115" s="66" t="s">
        <v>77</v>
      </c>
      <c r="B115" s="67">
        <v>15.407469318759418</v>
      </c>
      <c r="C115" s="54">
        <f t="shared" si="39"/>
        <v>-5.1343763807564677</v>
      </c>
      <c r="D115" s="54">
        <f t="shared" si="40"/>
        <v>-24.994717883979973</v>
      </c>
      <c r="E115" s="22">
        <f>IF(B115&lt;K115,-1,IF(B115&gt;L115,1,0))</f>
        <v>-1</v>
      </c>
      <c r="F115" s="213"/>
      <c r="G115" s="213"/>
      <c r="H115" s="162"/>
      <c r="I115" s="22"/>
      <c r="J115" s="193">
        <v>20.541845699515886</v>
      </c>
      <c r="K115" s="193">
        <v>18.525541390056468</v>
      </c>
      <c r="L115" s="193">
        <v>22.558150008975307</v>
      </c>
      <c r="M115" s="71"/>
    </row>
    <row r="116" spans="1:33" s="190" customFormat="1" x14ac:dyDescent="0.2">
      <c r="A116" s="66"/>
      <c r="B116" s="67"/>
      <c r="C116" s="54"/>
      <c r="D116" s="54"/>
      <c r="E116" s="70"/>
      <c r="F116" s="218"/>
      <c r="G116" s="218"/>
      <c r="H116" s="162"/>
      <c r="I116" s="70"/>
      <c r="J116" s="1"/>
      <c r="K116" s="68"/>
      <c r="L116" s="68"/>
      <c r="M116" s="71"/>
    </row>
    <row r="117" spans="1:33" s="38" customFormat="1" x14ac:dyDescent="0.2">
      <c r="A117" s="63" t="s">
        <v>119</v>
      </c>
      <c r="B117" s="67"/>
      <c r="C117" s="54"/>
      <c r="D117" s="54"/>
      <c r="E117" s="70"/>
      <c r="F117" s="218"/>
      <c r="G117" s="218"/>
      <c r="H117" s="162"/>
      <c r="I117" s="70"/>
      <c r="J117" s="37"/>
      <c r="K117" s="68"/>
      <c r="L117" s="68"/>
      <c r="M117" s="137"/>
    </row>
    <row r="118" spans="1:33" s="38" customFormat="1" ht="13.5" thickBot="1" x14ac:dyDescent="0.25">
      <c r="A118" s="72" t="s">
        <v>222</v>
      </c>
      <c r="B118" s="73">
        <v>19.440902651906082</v>
      </c>
      <c r="C118" s="74">
        <f>B118-J118</f>
        <v>-7.048747393478294</v>
      </c>
      <c r="D118" s="74">
        <f>C118/J118*100</f>
        <v>-26.60943946560927</v>
      </c>
      <c r="E118" s="75">
        <f>IF(B118&lt;K118,-1,IF(B118&gt;L118,1,0))</f>
        <v>-1</v>
      </c>
      <c r="F118" s="218"/>
      <c r="G118" s="218"/>
      <c r="H118" s="162"/>
      <c r="I118" s="70"/>
      <c r="J118" s="210">
        <v>26.489650045384376</v>
      </c>
      <c r="K118" s="76">
        <v>24.806379306964516</v>
      </c>
      <c r="L118" s="76">
        <v>28.172920783804241</v>
      </c>
      <c r="M118" s="137"/>
    </row>
    <row r="119" spans="1:33" ht="12.75" x14ac:dyDescent="0.2">
      <c r="A119" s="342" t="s">
        <v>146</v>
      </c>
      <c r="B119" s="342"/>
      <c r="C119" s="342"/>
      <c r="D119" s="342"/>
      <c r="E119" s="342"/>
      <c r="F119" s="152"/>
      <c r="G119" s="152"/>
      <c r="H119" s="166"/>
      <c r="I119" s="152"/>
      <c r="J119" s="135"/>
      <c r="K119" s="135"/>
      <c r="L119" s="135"/>
      <c r="M119" s="135"/>
      <c r="N119" s="135"/>
      <c r="O119" s="135"/>
      <c r="P119" s="135"/>
      <c r="Q119" s="135"/>
      <c r="R119" s="135"/>
      <c r="S119" s="135"/>
      <c r="T119" s="135"/>
      <c r="U119" s="135"/>
      <c r="V119" s="135"/>
      <c r="W119" s="135"/>
      <c r="X119" s="135"/>
      <c r="Y119" s="135"/>
      <c r="Z119" s="135"/>
      <c r="AA119" s="135"/>
      <c r="AB119" s="135"/>
      <c r="AC119" s="135"/>
      <c r="AD119" s="135"/>
      <c r="AE119" s="135"/>
      <c r="AF119" s="135"/>
      <c r="AG119" s="135"/>
    </row>
    <row r="120" spans="1:33" ht="12.75" x14ac:dyDescent="0.2">
      <c r="A120" s="338" t="s">
        <v>147</v>
      </c>
      <c r="B120" s="338"/>
      <c r="C120" s="338"/>
      <c r="D120" s="338"/>
      <c r="E120" s="338"/>
      <c r="F120" s="152"/>
      <c r="G120" s="152"/>
      <c r="H120" s="166"/>
      <c r="I120" s="152"/>
      <c r="J120" s="135"/>
      <c r="K120" s="135"/>
      <c r="L120" s="135"/>
      <c r="M120" s="135"/>
      <c r="N120" s="135"/>
      <c r="O120" s="135"/>
      <c r="P120" s="135"/>
      <c r="Q120" s="135"/>
      <c r="R120" s="135"/>
      <c r="S120" s="135"/>
      <c r="T120" s="135"/>
      <c r="U120" s="135"/>
      <c r="V120" s="135"/>
      <c r="W120" s="135"/>
      <c r="X120" s="135"/>
      <c r="Y120" s="135"/>
      <c r="Z120" s="135"/>
      <c r="AA120" s="135"/>
      <c r="AB120" s="135"/>
      <c r="AC120" s="135"/>
      <c r="AD120" s="135"/>
      <c r="AE120" s="135"/>
      <c r="AF120" s="135"/>
      <c r="AG120" s="135"/>
    </row>
    <row r="121" spans="1:33" ht="12.75" x14ac:dyDescent="0.2">
      <c r="A121" s="338" t="s">
        <v>148</v>
      </c>
      <c r="B121" s="338"/>
      <c r="C121" s="338"/>
      <c r="D121" s="338"/>
      <c r="E121" s="338"/>
      <c r="F121" s="152"/>
      <c r="G121" s="152"/>
      <c r="H121" s="166"/>
      <c r="I121" s="152"/>
      <c r="J121" s="135"/>
      <c r="K121" s="135"/>
      <c r="L121" s="135"/>
      <c r="M121" s="135"/>
      <c r="N121" s="135"/>
      <c r="O121" s="135"/>
      <c r="P121" s="135"/>
      <c r="Q121" s="135"/>
      <c r="R121" s="135"/>
      <c r="S121" s="135"/>
      <c r="T121" s="135"/>
      <c r="U121" s="135"/>
      <c r="V121" s="135"/>
      <c r="W121" s="135"/>
      <c r="X121" s="135"/>
      <c r="Y121" s="135"/>
      <c r="Z121" s="135"/>
      <c r="AA121" s="135"/>
      <c r="AB121" s="135"/>
      <c r="AC121" s="135"/>
      <c r="AD121" s="135"/>
      <c r="AE121" s="135"/>
      <c r="AF121" s="135"/>
      <c r="AG121" s="135"/>
    </row>
    <row r="122" spans="1:33" ht="12.75" x14ac:dyDescent="0.2">
      <c r="A122" s="338" t="s">
        <v>149</v>
      </c>
      <c r="B122" s="338"/>
      <c r="C122" s="338"/>
      <c r="D122" s="338"/>
      <c r="E122" s="338"/>
      <c r="F122" s="152"/>
      <c r="G122" s="152"/>
      <c r="H122" s="166"/>
      <c r="I122" s="152"/>
      <c r="J122" s="135"/>
      <c r="K122" s="135"/>
      <c r="L122" s="135"/>
      <c r="M122" s="135"/>
      <c r="N122" s="135"/>
      <c r="O122" s="135"/>
      <c r="P122" s="135"/>
      <c r="Q122" s="135"/>
      <c r="R122" s="135"/>
      <c r="S122" s="135"/>
      <c r="T122" s="135"/>
      <c r="U122" s="135"/>
      <c r="V122" s="135"/>
      <c r="W122" s="135"/>
      <c r="X122" s="135"/>
      <c r="Y122" s="135"/>
      <c r="Z122" s="135"/>
      <c r="AA122" s="135"/>
      <c r="AB122" s="135"/>
      <c r="AC122" s="135"/>
      <c r="AD122" s="135"/>
      <c r="AE122" s="135"/>
      <c r="AF122" s="135"/>
      <c r="AG122" s="135"/>
    </row>
    <row r="123" spans="1:33" ht="12.75" x14ac:dyDescent="0.2">
      <c r="A123" s="338" t="s">
        <v>169</v>
      </c>
      <c r="B123" s="338"/>
      <c r="C123" s="338"/>
      <c r="D123" s="338"/>
      <c r="E123" s="338"/>
      <c r="F123" s="152"/>
      <c r="G123" s="152"/>
      <c r="H123" s="166"/>
      <c r="I123" s="152"/>
      <c r="J123" s="135"/>
      <c r="K123" s="135"/>
      <c r="L123" s="135"/>
      <c r="M123" s="135"/>
      <c r="N123" s="135"/>
      <c r="O123" s="135"/>
      <c r="P123" s="135"/>
      <c r="Q123" s="135"/>
      <c r="R123" s="135"/>
      <c r="S123" s="135"/>
      <c r="T123" s="135"/>
      <c r="U123" s="135"/>
      <c r="V123" s="135"/>
      <c r="W123" s="135"/>
      <c r="X123" s="135"/>
      <c r="Y123" s="135"/>
      <c r="Z123" s="135"/>
      <c r="AA123" s="135"/>
      <c r="AB123" s="135"/>
      <c r="AC123" s="135"/>
      <c r="AD123" s="135"/>
      <c r="AE123" s="135"/>
      <c r="AF123" s="135"/>
      <c r="AG123" s="135"/>
    </row>
    <row r="124" spans="1:33" ht="12.75" x14ac:dyDescent="0.2">
      <c r="A124" s="338" t="s">
        <v>150</v>
      </c>
      <c r="B124" s="338"/>
      <c r="C124" s="338"/>
      <c r="D124" s="338"/>
      <c r="E124" s="338"/>
      <c r="F124" s="152"/>
      <c r="G124" s="152"/>
      <c r="H124" s="166"/>
      <c r="I124" s="152"/>
      <c r="J124" s="135"/>
      <c r="K124" s="135"/>
      <c r="L124" s="135"/>
      <c r="M124" s="135"/>
      <c r="N124" s="135"/>
      <c r="O124" s="135"/>
      <c r="P124" s="135"/>
      <c r="Q124" s="135"/>
      <c r="R124" s="135"/>
      <c r="S124" s="135"/>
      <c r="T124" s="135"/>
      <c r="U124" s="135"/>
      <c r="V124" s="135"/>
      <c r="W124" s="135"/>
      <c r="X124" s="135"/>
      <c r="Y124" s="135"/>
      <c r="Z124" s="135"/>
      <c r="AA124" s="135"/>
      <c r="AB124" s="135"/>
      <c r="AC124" s="135"/>
      <c r="AD124" s="135"/>
      <c r="AE124" s="135"/>
      <c r="AF124" s="135"/>
      <c r="AG124" s="135"/>
    </row>
    <row r="125" spans="1:33" ht="12.75" x14ac:dyDescent="0.2">
      <c r="A125" s="338" t="s">
        <v>151</v>
      </c>
      <c r="B125" s="338"/>
      <c r="C125" s="338"/>
      <c r="D125" s="338"/>
      <c r="E125" s="338"/>
      <c r="F125" s="152"/>
      <c r="G125" s="152"/>
      <c r="H125" s="166"/>
      <c r="I125" s="152"/>
      <c r="J125" s="135"/>
      <c r="K125" s="135"/>
      <c r="L125" s="135"/>
      <c r="M125" s="135"/>
      <c r="N125" s="135"/>
      <c r="O125" s="135"/>
      <c r="P125" s="135"/>
      <c r="Q125" s="135"/>
      <c r="R125" s="135"/>
      <c r="S125" s="135"/>
      <c r="T125" s="135"/>
      <c r="U125" s="135"/>
      <c r="V125" s="135"/>
      <c r="W125" s="135"/>
      <c r="X125" s="135"/>
      <c r="Y125" s="135"/>
      <c r="Z125" s="135"/>
      <c r="AA125" s="135"/>
      <c r="AB125" s="135"/>
      <c r="AC125" s="135"/>
      <c r="AD125" s="135"/>
      <c r="AE125" s="135"/>
      <c r="AF125" s="135"/>
      <c r="AG125" s="135"/>
    </row>
    <row r="126" spans="1:33" ht="12.75" x14ac:dyDescent="0.2">
      <c r="A126" s="338" t="s">
        <v>152</v>
      </c>
      <c r="B126" s="338"/>
      <c r="C126" s="338"/>
      <c r="D126" s="338"/>
      <c r="E126" s="338"/>
      <c r="F126" s="152"/>
      <c r="G126" s="152"/>
      <c r="H126" s="166"/>
      <c r="I126" s="152"/>
      <c r="J126" s="135"/>
      <c r="K126" s="135"/>
      <c r="L126" s="135"/>
      <c r="M126" s="135"/>
      <c r="N126" s="135"/>
      <c r="O126" s="135"/>
      <c r="P126" s="135"/>
      <c r="Q126" s="135"/>
      <c r="R126" s="135"/>
      <c r="S126" s="135"/>
      <c r="T126" s="135"/>
      <c r="U126" s="135"/>
      <c r="V126" s="135"/>
      <c r="W126" s="135"/>
      <c r="X126" s="135"/>
      <c r="Y126" s="135"/>
      <c r="Z126" s="135"/>
      <c r="AA126" s="135"/>
      <c r="AB126" s="135"/>
      <c r="AC126" s="135"/>
      <c r="AD126" s="135"/>
      <c r="AE126" s="135"/>
      <c r="AF126" s="135"/>
      <c r="AG126" s="135"/>
    </row>
    <row r="127" spans="1:33" ht="12.75" x14ac:dyDescent="0.2">
      <c r="A127" s="338" t="s">
        <v>153</v>
      </c>
      <c r="B127" s="338"/>
      <c r="C127" s="338"/>
      <c r="D127" s="338"/>
      <c r="E127" s="338"/>
      <c r="F127" s="152"/>
      <c r="G127" s="152"/>
      <c r="H127" s="166"/>
      <c r="I127" s="152"/>
      <c r="J127" s="135"/>
      <c r="K127" s="135"/>
      <c r="L127" s="135"/>
      <c r="M127" s="135"/>
      <c r="N127" s="135"/>
      <c r="O127" s="135"/>
      <c r="P127" s="135"/>
      <c r="Q127" s="135"/>
      <c r="R127" s="135"/>
      <c r="S127" s="135"/>
      <c r="T127" s="135"/>
      <c r="U127" s="135"/>
      <c r="V127" s="135"/>
      <c r="W127" s="135"/>
      <c r="X127" s="135"/>
      <c r="Y127" s="135"/>
      <c r="Z127" s="135"/>
      <c r="AA127" s="135"/>
      <c r="AB127" s="135"/>
      <c r="AC127" s="135"/>
      <c r="AD127" s="135"/>
      <c r="AE127" s="135"/>
      <c r="AF127" s="135"/>
      <c r="AG127" s="135"/>
    </row>
    <row r="128" spans="1:33" ht="12.75" x14ac:dyDescent="0.2">
      <c r="A128" s="338" t="s">
        <v>154</v>
      </c>
      <c r="B128" s="338"/>
      <c r="C128" s="338"/>
      <c r="D128" s="338"/>
      <c r="E128" s="338"/>
      <c r="F128" s="152"/>
      <c r="G128" s="152"/>
      <c r="H128" s="166"/>
      <c r="I128" s="152"/>
      <c r="J128" s="135"/>
      <c r="K128" s="135"/>
      <c r="L128" s="135"/>
      <c r="M128" s="135"/>
      <c r="N128" s="135"/>
      <c r="O128" s="135"/>
      <c r="P128" s="135"/>
      <c r="Q128" s="135"/>
      <c r="R128" s="135"/>
      <c r="S128" s="135"/>
      <c r="T128" s="135"/>
      <c r="U128" s="135"/>
      <c r="V128" s="135"/>
      <c r="W128" s="135"/>
      <c r="X128" s="135"/>
      <c r="Y128" s="135"/>
      <c r="Z128" s="135"/>
      <c r="AA128" s="135"/>
      <c r="AB128" s="135"/>
      <c r="AC128" s="135"/>
      <c r="AD128" s="135"/>
      <c r="AE128" s="135"/>
      <c r="AF128" s="135"/>
      <c r="AG128" s="135"/>
    </row>
    <row r="129" spans="1:33" ht="12.75" x14ac:dyDescent="0.2">
      <c r="A129" s="338" t="s">
        <v>155</v>
      </c>
      <c r="B129" s="338"/>
      <c r="C129" s="338"/>
      <c r="D129" s="338"/>
      <c r="E129" s="338"/>
      <c r="F129" s="152"/>
      <c r="G129" s="152"/>
      <c r="H129" s="166"/>
      <c r="I129" s="152"/>
      <c r="J129" s="135"/>
      <c r="K129" s="135"/>
      <c r="L129" s="135"/>
      <c r="M129" s="135"/>
      <c r="N129" s="135"/>
      <c r="O129" s="135"/>
      <c r="P129" s="135"/>
      <c r="Q129" s="135"/>
      <c r="R129" s="135"/>
      <c r="S129" s="135"/>
      <c r="T129" s="135"/>
      <c r="U129" s="135"/>
      <c r="V129" s="135"/>
      <c r="W129" s="135"/>
      <c r="X129" s="135"/>
      <c r="Y129" s="135"/>
      <c r="Z129" s="135"/>
      <c r="AA129" s="135"/>
      <c r="AB129" s="135"/>
      <c r="AC129" s="135"/>
      <c r="AD129" s="135"/>
      <c r="AE129" s="135"/>
      <c r="AF129" s="135"/>
      <c r="AG129" s="135"/>
    </row>
    <row r="130" spans="1:33" ht="12.75" x14ac:dyDescent="0.2">
      <c r="A130" s="338" t="s">
        <v>156</v>
      </c>
      <c r="B130" s="338"/>
      <c r="C130" s="338"/>
      <c r="D130" s="338"/>
      <c r="E130" s="338"/>
      <c r="F130" s="152"/>
      <c r="G130" s="152"/>
      <c r="H130" s="166"/>
      <c r="I130" s="152"/>
      <c r="J130" s="135"/>
      <c r="K130" s="135"/>
      <c r="L130" s="135"/>
      <c r="M130" s="135"/>
      <c r="N130" s="135"/>
      <c r="O130" s="135"/>
      <c r="P130" s="135"/>
      <c r="Q130" s="135"/>
      <c r="R130" s="135"/>
      <c r="S130" s="135"/>
      <c r="T130" s="135"/>
      <c r="U130" s="135"/>
      <c r="V130" s="135"/>
      <c r="W130" s="135"/>
      <c r="X130" s="135"/>
      <c r="Y130" s="135"/>
      <c r="Z130" s="135"/>
      <c r="AA130" s="135"/>
      <c r="AB130" s="135"/>
      <c r="AC130" s="135"/>
      <c r="AD130" s="135"/>
      <c r="AE130" s="135"/>
      <c r="AF130" s="135"/>
      <c r="AG130" s="135"/>
    </row>
    <row r="131" spans="1:33" ht="12.75" customHeight="1" x14ac:dyDescent="0.2">
      <c r="A131" s="338" t="s">
        <v>231</v>
      </c>
      <c r="B131" s="338"/>
      <c r="C131" s="338"/>
      <c r="D131" s="338"/>
      <c r="E131" s="338"/>
      <c r="F131" s="152"/>
      <c r="G131" s="152"/>
      <c r="H131" s="166"/>
      <c r="I131" s="152"/>
      <c r="J131" s="135"/>
      <c r="K131" s="135"/>
      <c r="L131" s="135"/>
      <c r="M131" s="135"/>
      <c r="N131" s="135"/>
      <c r="O131" s="135"/>
      <c r="P131" s="135"/>
      <c r="Q131" s="135"/>
      <c r="R131" s="135"/>
      <c r="S131" s="135"/>
      <c r="T131" s="135"/>
      <c r="U131" s="135"/>
      <c r="V131" s="135"/>
      <c r="W131" s="135"/>
      <c r="X131" s="135"/>
      <c r="Y131" s="135"/>
      <c r="Z131" s="135"/>
      <c r="AA131" s="135"/>
      <c r="AB131" s="135"/>
      <c r="AC131" s="135"/>
      <c r="AD131" s="135"/>
      <c r="AE131" s="135"/>
      <c r="AF131" s="135"/>
      <c r="AG131" s="135"/>
    </row>
    <row r="132" spans="1:33" ht="12.75" x14ac:dyDescent="0.2">
      <c r="A132" s="338" t="s">
        <v>223</v>
      </c>
      <c r="B132" s="338"/>
      <c r="C132" s="338"/>
      <c r="D132" s="338"/>
      <c r="E132" s="338"/>
      <c r="F132" s="177"/>
      <c r="G132" s="177"/>
      <c r="H132" s="166"/>
      <c r="I132" s="177"/>
      <c r="J132" s="135"/>
      <c r="K132" s="135"/>
      <c r="L132" s="135"/>
      <c r="M132" s="135"/>
      <c r="N132" s="135"/>
      <c r="O132" s="135"/>
      <c r="P132" s="135"/>
      <c r="Q132" s="135"/>
      <c r="R132" s="135"/>
      <c r="S132" s="135"/>
      <c r="T132" s="135"/>
      <c r="U132" s="135"/>
      <c r="V132" s="135"/>
      <c r="W132" s="135"/>
      <c r="X132" s="135"/>
      <c r="Y132" s="135"/>
      <c r="Z132" s="135"/>
      <c r="AA132" s="135"/>
      <c r="AB132" s="135"/>
      <c r="AC132" s="135"/>
      <c r="AD132" s="135"/>
      <c r="AE132" s="135"/>
      <c r="AF132" s="135"/>
      <c r="AG132" s="135"/>
    </row>
    <row r="133" spans="1:33" ht="12.75" x14ac:dyDescent="0.2">
      <c r="A133" s="339" t="s">
        <v>224</v>
      </c>
      <c r="B133" s="339"/>
      <c r="C133" s="339"/>
      <c r="D133" s="339"/>
      <c r="E133" s="339"/>
      <c r="F133" s="152"/>
      <c r="G133" s="152"/>
      <c r="H133" s="166"/>
      <c r="I133" s="152"/>
      <c r="J133" s="135"/>
      <c r="K133" s="135"/>
      <c r="L133" s="135"/>
      <c r="M133" s="135"/>
      <c r="N133" s="135"/>
      <c r="O133" s="135"/>
      <c r="P133" s="135"/>
      <c r="Q133" s="135"/>
      <c r="R133" s="135"/>
      <c r="S133" s="135"/>
      <c r="T133" s="135"/>
      <c r="U133" s="135"/>
      <c r="V133" s="135"/>
      <c r="W133" s="135"/>
      <c r="X133" s="135"/>
      <c r="Y133" s="135"/>
      <c r="Z133" s="135"/>
      <c r="AA133" s="135"/>
      <c r="AB133" s="135"/>
      <c r="AC133" s="135"/>
      <c r="AD133" s="135"/>
      <c r="AE133" s="135"/>
      <c r="AF133" s="135"/>
      <c r="AG133" s="135"/>
    </row>
    <row r="134" spans="1:33" ht="12.75" x14ac:dyDescent="0.2">
      <c r="A134" s="338" t="s">
        <v>157</v>
      </c>
      <c r="B134" s="338"/>
      <c r="C134" s="338"/>
      <c r="D134" s="338"/>
      <c r="E134" s="338"/>
      <c r="F134" s="152"/>
      <c r="G134" s="152"/>
      <c r="H134" s="166"/>
      <c r="I134" s="152"/>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1:33" ht="12.75" x14ac:dyDescent="0.2">
      <c r="A135" s="341" t="s">
        <v>237</v>
      </c>
      <c r="B135" s="341"/>
      <c r="C135" s="341"/>
      <c r="D135" s="341"/>
      <c r="E135" s="341"/>
      <c r="F135" s="153"/>
      <c r="G135" s="153"/>
      <c r="H135" s="167"/>
      <c r="I135" s="153"/>
      <c r="J135" s="136"/>
      <c r="K135" s="135"/>
      <c r="L135" s="135"/>
      <c r="M135" s="136"/>
      <c r="N135" s="136"/>
      <c r="O135" s="136"/>
      <c r="P135" s="136"/>
      <c r="Q135" s="136"/>
      <c r="R135" s="136"/>
      <c r="S135" s="136"/>
      <c r="T135" s="136"/>
      <c r="U135" s="136"/>
      <c r="V135" s="136"/>
      <c r="W135" s="136"/>
      <c r="X135" s="136"/>
      <c r="Y135" s="136"/>
      <c r="Z135" s="136"/>
      <c r="AA135" s="136"/>
      <c r="AB135" s="136"/>
      <c r="AC135" s="136"/>
      <c r="AD135" s="136"/>
      <c r="AE135" s="136"/>
      <c r="AF135" s="136"/>
      <c r="AG135" s="136"/>
    </row>
    <row r="136" spans="1:33" ht="11.25" hidden="1" customHeight="1" x14ac:dyDescent="0.2">
      <c r="A136" s="340" t="s">
        <v>158</v>
      </c>
      <c r="B136" s="340"/>
      <c r="C136" s="340"/>
      <c r="D136" s="340"/>
      <c r="E136" s="340"/>
      <c r="F136" s="340"/>
      <c r="G136" s="340"/>
      <c r="H136" s="340"/>
      <c r="I136" s="340"/>
      <c r="J136" s="340"/>
      <c r="K136" s="340"/>
      <c r="L136" s="340"/>
      <c r="M136" s="340"/>
      <c r="N136" s="340"/>
      <c r="O136" s="340"/>
      <c r="P136" s="340"/>
      <c r="Q136" s="340"/>
      <c r="R136" s="340"/>
      <c r="S136" s="340"/>
      <c r="T136" s="340"/>
      <c r="U136" s="340"/>
      <c r="V136" s="340"/>
      <c r="W136" s="340"/>
      <c r="X136" s="340"/>
      <c r="Y136" s="340"/>
      <c r="Z136" s="340"/>
      <c r="AA136" s="340"/>
      <c r="AB136" s="340"/>
      <c r="AC136" s="340"/>
      <c r="AD136" s="340"/>
      <c r="AE136" s="340"/>
      <c r="AF136" s="340"/>
      <c r="AG136" s="340"/>
    </row>
  </sheetData>
  <mergeCells count="29">
    <mergeCell ref="A119:E119"/>
    <mergeCell ref="A120:E120"/>
    <mergeCell ref="A121:E121"/>
    <mergeCell ref="C4:D4"/>
    <mergeCell ref="A4:A5"/>
    <mergeCell ref="A132:E132"/>
    <mergeCell ref="A133:E133"/>
    <mergeCell ref="A122:E122"/>
    <mergeCell ref="A136:AG136"/>
    <mergeCell ref="A123:E123"/>
    <mergeCell ref="A126:E126"/>
    <mergeCell ref="A127:E127"/>
    <mergeCell ref="A134:E134"/>
    <mergeCell ref="A130:E130"/>
    <mergeCell ref="A131:E131"/>
    <mergeCell ref="A135:E135"/>
    <mergeCell ref="A128:E128"/>
    <mergeCell ref="A129:E129"/>
    <mergeCell ref="A124:E124"/>
    <mergeCell ref="A125:E125"/>
    <mergeCell ref="J3:L3"/>
    <mergeCell ref="J4:J5"/>
    <mergeCell ref="A1:E1"/>
    <mergeCell ref="A2:E2"/>
    <mergeCell ref="A3:E3"/>
    <mergeCell ref="K4:L4"/>
    <mergeCell ref="E4:E5"/>
    <mergeCell ref="F4:G4"/>
    <mergeCell ref="H4:I4"/>
  </mergeCells>
  <conditionalFormatting sqref="A136:C136">
    <cfRule type="iconSet" priority="9">
      <iconSet iconSet="3Arrows" showValue="0">
        <cfvo type="percent" val="0"/>
        <cfvo type="percent" val="33"/>
        <cfvo type="percent" val="67"/>
      </iconSet>
    </cfRule>
  </conditionalFormatting>
  <conditionalFormatting sqref="E116:I117">
    <cfRule type="iconSet" priority="6">
      <iconSet iconSet="3Arrows" showValue="0">
        <cfvo type="percent" val="0"/>
        <cfvo type="percent" val="33"/>
        <cfvo type="percent" val="67"/>
      </iconSet>
    </cfRule>
  </conditionalFormatting>
  <conditionalFormatting sqref="H4 E118:I118 E105:I107 E95:I100 E87:I91 E82:I83 E78:I78 E53:I53 F42:I43 E38:I38 E30:I34 E26:I26 E24:G24 E22:G22 E18:I18 E7 F4 E71:I76 E114:I115 E9:E10 H9:I10 E28:E29 H28:I29 H40:I41 E20:E21 E36:E37 H36:I37 H49:I50 E59:I59 H55:I58 H61:I62 E69:E70 H69:I70 E80:E81 H80:I81 E85:E86 H85:I86 E93:E94 H93:I94 E11:I16 F63:I67 E110:I111 F47:I47 E39:E47 E49:E51 E54:E58 E61:E67">
    <cfRule type="iconSet" priority="5">
      <iconSet iconSet="3Arrows" showValue="0">
        <cfvo type="percent" val="0"/>
        <cfvo type="percent" val="33"/>
        <cfvo type="percent" val="67"/>
      </iconSet>
    </cfRule>
  </conditionalFormatting>
  <conditionalFormatting sqref="F44:I46">
    <cfRule type="iconSet" priority="2">
      <iconSet iconSet="3Arrows" showValue="0">
        <cfvo type="percent" val="0"/>
        <cfvo type="percent" val="33"/>
        <cfvo type="percent" val="67"/>
      </iconSet>
    </cfRule>
  </conditionalFormatting>
  <conditionalFormatting sqref="F51:I51">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6"/>
  <sheetViews>
    <sheetView view="pageBreakPreview" zoomScaleNormal="100" zoomScaleSheetLayoutView="100" workbookViewId="0">
      <pane xSplit="1" ySplit="5" topLeftCell="B81" activePane="bottomRight" state="frozen"/>
      <selection activeCell="J8" sqref="J8"/>
      <selection pane="topRight" activeCell="J8" sqref="J8"/>
      <selection pane="bottomLeft" activeCell="J8" sqref="J8"/>
      <selection pane="bottomRight" activeCell="N94" sqref="N94"/>
    </sheetView>
  </sheetViews>
  <sheetFormatPr baseColWidth="10" defaultColWidth="11.42578125" defaultRowHeight="11.25" x14ac:dyDescent="0.2"/>
  <cols>
    <col min="1" max="1" width="39" style="10" customWidth="1"/>
    <col min="2" max="4" width="9.140625" style="10" customWidth="1"/>
    <col min="5" max="5" width="19.42578125" style="43" customWidth="1"/>
    <col min="6" max="6" width="7.5703125" style="1" bestFit="1" customWidth="1"/>
    <col min="7" max="7" width="7.85546875" style="1" bestFit="1" customWidth="1"/>
    <col min="8" max="8" width="5.7109375" style="168" bestFit="1" customWidth="1"/>
    <col min="9" max="9" width="4.85546875" style="1" bestFit="1" customWidth="1"/>
    <col min="10" max="10" width="11.140625" style="10" customWidth="1"/>
    <col min="11" max="12" width="11.42578125" style="10" customWidth="1"/>
    <col min="13" max="13" width="4" style="10" bestFit="1" customWidth="1"/>
    <col min="14" max="16384" width="11.42578125" style="10"/>
  </cols>
  <sheetData>
    <row r="1" spans="1:14" x14ac:dyDescent="0.2">
      <c r="A1" s="329" t="s">
        <v>240</v>
      </c>
      <c r="B1" s="329"/>
      <c r="C1" s="329"/>
      <c r="D1" s="329"/>
      <c r="E1" s="329"/>
      <c r="F1" s="260"/>
      <c r="G1" s="260"/>
      <c r="H1" s="159"/>
      <c r="I1" s="260"/>
    </row>
    <row r="2" spans="1:14" x14ac:dyDescent="0.2">
      <c r="A2" s="329" t="s">
        <v>162</v>
      </c>
      <c r="B2" s="329"/>
      <c r="C2" s="329"/>
      <c r="D2" s="329"/>
      <c r="E2" s="329"/>
      <c r="F2" s="260"/>
      <c r="G2" s="260"/>
      <c r="H2" s="159"/>
      <c r="I2" s="260"/>
    </row>
    <row r="3" spans="1:14" ht="12" thickBot="1" x14ac:dyDescent="0.25">
      <c r="A3" s="330" t="s">
        <v>266</v>
      </c>
      <c r="B3" s="330"/>
      <c r="C3" s="330"/>
      <c r="D3" s="330"/>
      <c r="E3" s="330"/>
      <c r="F3" s="261"/>
      <c r="G3" s="261"/>
      <c r="H3" s="159"/>
      <c r="I3" s="261"/>
      <c r="J3" s="326" t="s">
        <v>235</v>
      </c>
      <c r="K3" s="326"/>
      <c r="L3" s="326"/>
    </row>
    <row r="4" spans="1:14" ht="15" customHeight="1" x14ac:dyDescent="0.2">
      <c r="A4" s="349" t="s">
        <v>16</v>
      </c>
      <c r="B4" s="3" t="s">
        <v>265</v>
      </c>
      <c r="C4" s="350" t="s">
        <v>78</v>
      </c>
      <c r="D4" s="350"/>
      <c r="E4" s="351" t="s">
        <v>112</v>
      </c>
      <c r="F4" s="335" t="s">
        <v>204</v>
      </c>
      <c r="G4" s="335"/>
      <c r="H4" s="336" t="s">
        <v>205</v>
      </c>
      <c r="I4" s="337"/>
      <c r="J4" s="352" t="s">
        <v>233</v>
      </c>
      <c r="K4" s="346" t="s">
        <v>79</v>
      </c>
      <c r="L4" s="347"/>
    </row>
    <row r="5" spans="1:14" ht="13.5" customHeight="1" thickBot="1" x14ac:dyDescent="0.25">
      <c r="A5" s="345"/>
      <c r="B5" s="6" t="s">
        <v>239</v>
      </c>
      <c r="C5" s="6" t="s">
        <v>53</v>
      </c>
      <c r="D5" s="6" t="s">
        <v>52</v>
      </c>
      <c r="E5" s="334"/>
      <c r="F5" s="155"/>
      <c r="G5" s="155"/>
      <c r="H5" s="160" t="s">
        <v>234</v>
      </c>
      <c r="I5" s="155"/>
      <c r="J5" s="328"/>
      <c r="K5" s="259" t="s">
        <v>80</v>
      </c>
      <c r="L5" s="259" t="s">
        <v>81</v>
      </c>
    </row>
    <row r="6" spans="1:14" ht="13.5" customHeight="1" x14ac:dyDescent="0.2">
      <c r="A6" s="268"/>
      <c r="B6" s="269"/>
      <c r="C6" s="269"/>
      <c r="D6" s="270"/>
      <c r="F6" s="4"/>
      <c r="G6" s="4"/>
      <c r="H6" s="161"/>
      <c r="I6" s="4"/>
      <c r="J6" s="45"/>
      <c r="K6" s="45"/>
      <c r="L6" s="45"/>
    </row>
    <row r="7" spans="1:14" x14ac:dyDescent="0.2">
      <c r="A7" s="11" t="s">
        <v>241</v>
      </c>
      <c r="B7" s="12">
        <v>3738563</v>
      </c>
      <c r="C7" s="13">
        <f>B7-J7</f>
        <v>36600</v>
      </c>
      <c r="D7" s="14">
        <f>C7/J7*100</f>
        <v>0.98866466250473062</v>
      </c>
      <c r="E7" s="15">
        <f>IF(B7&lt;K7,-1,IF(B7&gt;L7,1,0))</f>
        <v>0</v>
      </c>
      <c r="F7" s="335"/>
      <c r="G7" s="335"/>
      <c r="H7" s="336"/>
      <c r="I7" s="337"/>
      <c r="J7" s="208">
        <v>3701963</v>
      </c>
      <c r="K7" s="221">
        <v>3524805.5766939796</v>
      </c>
      <c r="L7" s="221">
        <v>3879120.4233060204</v>
      </c>
    </row>
    <row r="8" spans="1:14" s="257" customFormat="1" x14ac:dyDescent="0.2">
      <c r="A8" s="18"/>
      <c r="B8" s="19"/>
      <c r="C8" s="20"/>
      <c r="D8" s="21"/>
      <c r="E8" s="22"/>
      <c r="F8" s="22"/>
      <c r="G8" s="22"/>
      <c r="H8" s="162"/>
      <c r="I8" s="22"/>
      <c r="J8" s="99"/>
      <c r="K8" s="231"/>
      <c r="L8" s="231"/>
    </row>
    <row r="9" spans="1:14" s="257" customFormat="1" x14ac:dyDescent="0.2">
      <c r="A9" s="24" t="s">
        <v>65</v>
      </c>
      <c r="B9" s="20">
        <v>3738563</v>
      </c>
      <c r="C9" s="25">
        <f t="shared" ref="C9:C16" si="0">B9-J9</f>
        <v>36600</v>
      </c>
      <c r="D9" s="21">
        <f t="shared" ref="D9:D16" si="1">C9/J9*100</f>
        <v>0.98866466250473062</v>
      </c>
      <c r="E9" s="22">
        <f t="shared" ref="E9:E15" si="2">IF(B9&lt;K9,-1,IF(B9&gt;L9,1,0))</f>
        <v>0</v>
      </c>
      <c r="F9" s="1">
        <f>+B9-F10</f>
        <v>0</v>
      </c>
      <c r="G9" s="156">
        <f>+C9-G10</f>
        <v>0</v>
      </c>
      <c r="H9" s="162"/>
      <c r="I9" s="22"/>
      <c r="J9" s="208">
        <v>3701963</v>
      </c>
      <c r="K9" s="221">
        <v>3524805.5766939796</v>
      </c>
      <c r="L9" s="221">
        <v>3879120.4233060204</v>
      </c>
    </row>
    <row r="10" spans="1:14" s="257" customFormat="1" x14ac:dyDescent="0.2">
      <c r="A10" s="26" t="s">
        <v>64</v>
      </c>
      <c r="B10" s="19">
        <v>768229</v>
      </c>
      <c r="C10" s="27">
        <f t="shared" si="0"/>
        <v>-536</v>
      </c>
      <c r="D10" s="28">
        <f t="shared" si="1"/>
        <v>-6.9722216802273779E-2</v>
      </c>
      <c r="E10" s="22">
        <f t="shared" si="2"/>
        <v>0</v>
      </c>
      <c r="F10" s="156">
        <f>SUM(B10:B16)</f>
        <v>3738563</v>
      </c>
      <c r="G10" s="156">
        <f>SUM(C10:C16)</f>
        <v>36600</v>
      </c>
      <c r="H10" s="162"/>
      <c r="I10" s="22"/>
      <c r="J10" s="99">
        <v>768765</v>
      </c>
      <c r="K10" s="99">
        <v>693960.80550383753</v>
      </c>
      <c r="L10" s="99">
        <v>843569.19449616247</v>
      </c>
      <c r="M10" s="30"/>
      <c r="N10" s="30"/>
    </row>
    <row r="11" spans="1:14" s="257" customFormat="1" x14ac:dyDescent="0.2">
      <c r="A11" s="26" t="s">
        <v>41</v>
      </c>
      <c r="B11" s="19">
        <v>556479</v>
      </c>
      <c r="C11" s="27">
        <f t="shared" si="0"/>
        <v>3294</v>
      </c>
      <c r="D11" s="28">
        <f t="shared" si="1"/>
        <v>0.59546083136744488</v>
      </c>
      <c r="E11" s="22">
        <f t="shared" si="2"/>
        <v>0</v>
      </c>
      <c r="F11" s="22"/>
      <c r="G11" s="22"/>
      <c r="H11" s="162"/>
      <c r="I11" s="22"/>
      <c r="J11" s="99">
        <v>553185</v>
      </c>
      <c r="K11" s="99">
        <v>507390.15015781368</v>
      </c>
      <c r="L11" s="99">
        <v>598979.84984218632</v>
      </c>
      <c r="M11" s="30"/>
      <c r="N11" s="30"/>
    </row>
    <row r="12" spans="1:14" s="257" customFormat="1" x14ac:dyDescent="0.2">
      <c r="A12" s="26" t="s">
        <v>29</v>
      </c>
      <c r="B12" s="19">
        <v>526991</v>
      </c>
      <c r="C12" s="27">
        <f t="shared" si="0"/>
        <v>20197</v>
      </c>
      <c r="D12" s="28">
        <f t="shared" si="1"/>
        <v>3.9852484441410119</v>
      </c>
      <c r="E12" s="22">
        <f t="shared" si="2"/>
        <v>0</v>
      </c>
      <c r="F12" s="22"/>
      <c r="G12" s="22"/>
      <c r="H12" s="162"/>
      <c r="I12" s="22"/>
      <c r="J12" s="99">
        <v>506794</v>
      </c>
      <c r="K12" s="99">
        <v>459375.14421984949</v>
      </c>
      <c r="L12" s="99">
        <v>554212.85578015051</v>
      </c>
      <c r="M12" s="30"/>
      <c r="N12" s="30"/>
    </row>
    <row r="13" spans="1:14" s="257" customFormat="1" x14ac:dyDescent="0.2">
      <c r="A13" s="26" t="s">
        <v>30</v>
      </c>
      <c r="B13" s="19">
        <v>512400</v>
      </c>
      <c r="C13" s="27">
        <f t="shared" si="0"/>
        <v>23903</v>
      </c>
      <c r="D13" s="28">
        <f t="shared" si="1"/>
        <v>4.8931723224502912</v>
      </c>
      <c r="E13" s="22">
        <f t="shared" si="2"/>
        <v>0</v>
      </c>
      <c r="F13" s="22"/>
      <c r="G13" s="22"/>
      <c r="H13" s="162"/>
      <c r="I13" s="22"/>
      <c r="J13" s="99">
        <v>488497</v>
      </c>
      <c r="K13" s="99">
        <v>446354.83727902459</v>
      </c>
      <c r="L13" s="99">
        <v>530639.16272097547</v>
      </c>
      <c r="M13" s="30"/>
      <c r="N13" s="30"/>
    </row>
    <row r="14" spans="1:14" s="257" customFormat="1" x14ac:dyDescent="0.2">
      <c r="A14" s="26" t="s">
        <v>31</v>
      </c>
      <c r="B14" s="19">
        <v>682052</v>
      </c>
      <c r="C14" s="27">
        <f t="shared" si="0"/>
        <v>11267</v>
      </c>
      <c r="D14" s="28">
        <f t="shared" si="1"/>
        <v>1.6796738150077892</v>
      </c>
      <c r="E14" s="22">
        <f t="shared" si="2"/>
        <v>0</v>
      </c>
      <c r="F14" s="22"/>
      <c r="G14" s="22"/>
      <c r="H14" s="162"/>
      <c r="I14" s="22"/>
      <c r="J14" s="99">
        <v>670785</v>
      </c>
      <c r="K14" s="99">
        <v>618947.77076810831</v>
      </c>
      <c r="L14" s="99">
        <v>722622.22923189169</v>
      </c>
      <c r="M14" s="30"/>
      <c r="N14" s="30"/>
    </row>
    <row r="15" spans="1:14" s="257" customFormat="1" x14ac:dyDescent="0.2">
      <c r="A15" s="26" t="s">
        <v>22</v>
      </c>
      <c r="B15" s="19">
        <v>691139</v>
      </c>
      <c r="C15" s="27">
        <f t="shared" si="0"/>
        <v>-22798</v>
      </c>
      <c r="D15" s="28">
        <f t="shared" si="1"/>
        <v>-3.1932789587876798</v>
      </c>
      <c r="E15" s="22">
        <f t="shared" si="2"/>
        <v>0</v>
      </c>
      <c r="F15" s="22"/>
      <c r="G15" s="22"/>
      <c r="H15" s="162"/>
      <c r="I15" s="22"/>
      <c r="J15" s="99">
        <v>713937</v>
      </c>
      <c r="K15" s="99">
        <v>650746.87040577724</v>
      </c>
      <c r="L15" s="99">
        <v>777127.12959422276</v>
      </c>
      <c r="M15" s="30"/>
      <c r="N15" s="30"/>
    </row>
    <row r="16" spans="1:14" s="257" customFormat="1" x14ac:dyDescent="0.2">
      <c r="A16" s="26" t="s">
        <v>10</v>
      </c>
      <c r="B16" s="19">
        <v>1273</v>
      </c>
      <c r="C16" s="27">
        <f t="shared" si="0"/>
        <v>1273</v>
      </c>
      <c r="D16" s="28" t="e">
        <f t="shared" si="1"/>
        <v>#DIV/0!</v>
      </c>
      <c r="E16" s="22">
        <v>0</v>
      </c>
      <c r="F16" s="22"/>
      <c r="G16" s="22"/>
      <c r="H16" s="162"/>
      <c r="I16" s="22"/>
      <c r="J16" s="99">
        <v>0</v>
      </c>
      <c r="K16" s="99">
        <v>0</v>
      </c>
      <c r="L16" s="99">
        <v>0</v>
      </c>
      <c r="M16" s="30"/>
      <c r="N16" s="30"/>
    </row>
    <row r="17" spans="1:13" x14ac:dyDescent="0.2">
      <c r="A17" s="31"/>
      <c r="B17" s="19"/>
      <c r="C17" s="19"/>
      <c r="D17" s="28"/>
      <c r="E17" s="22"/>
      <c r="F17" s="22"/>
      <c r="G17" s="22"/>
      <c r="H17" s="162"/>
      <c r="I17" s="22"/>
      <c r="J17" s="45"/>
      <c r="K17" s="45"/>
      <c r="L17" s="45"/>
    </row>
    <row r="18" spans="1:13" x14ac:dyDescent="0.2">
      <c r="A18" s="11" t="s">
        <v>18</v>
      </c>
      <c r="B18" s="12">
        <v>2970334</v>
      </c>
      <c r="C18" s="13">
        <f>B18-J18</f>
        <v>37136</v>
      </c>
      <c r="D18" s="14">
        <f>C18/J18*100</f>
        <v>1.2660584113312501</v>
      </c>
      <c r="E18" s="15">
        <f>IF(B18&lt;K18,-1,IF(B18&gt;L18,1,0))</f>
        <v>0</v>
      </c>
      <c r="F18" s="15"/>
      <c r="G18" s="15"/>
      <c r="H18" s="163"/>
      <c r="I18" s="15"/>
      <c r="J18" s="208">
        <v>2933198</v>
      </c>
      <c r="K18" s="221">
        <v>2792708.3618906345</v>
      </c>
      <c r="L18" s="221">
        <v>3073687.6381093655</v>
      </c>
    </row>
    <row r="19" spans="1:13" s="257" customFormat="1" x14ac:dyDescent="0.2">
      <c r="A19" s="18"/>
      <c r="B19" s="20"/>
      <c r="C19" s="20"/>
      <c r="D19" s="21"/>
      <c r="E19" s="22"/>
      <c r="F19" s="22"/>
      <c r="G19" s="22"/>
      <c r="H19" s="162"/>
      <c r="I19" s="22"/>
      <c r="J19" s="99"/>
      <c r="K19" s="231"/>
      <c r="L19" s="231"/>
    </row>
    <row r="20" spans="1:13" x14ac:dyDescent="0.2">
      <c r="A20" s="24" t="s">
        <v>19</v>
      </c>
      <c r="B20" s="20">
        <v>1809495</v>
      </c>
      <c r="C20" s="25">
        <f t="shared" ref="C20:C22" si="3">B20-J20</f>
        <v>82194</v>
      </c>
      <c r="D20" s="21">
        <f t="shared" ref="D20:D22" si="4">C20/J20*100</f>
        <v>4.7585221105065072</v>
      </c>
      <c r="E20" s="22">
        <f>IF(B20&lt;K20,-1,IF(B20&gt;L20,1,0))</f>
        <v>0</v>
      </c>
      <c r="F20" s="1">
        <f>+B20-F21</f>
        <v>0</v>
      </c>
      <c r="G20" s="1">
        <f>+C20-G21</f>
        <v>0</v>
      </c>
      <c r="H20" s="164">
        <f>+B20/1000000</f>
        <v>1.8094950000000001</v>
      </c>
      <c r="I20" s="158">
        <f>+C20/1000</f>
        <v>82.194000000000003</v>
      </c>
      <c r="J20" s="208">
        <v>1727301</v>
      </c>
      <c r="K20" s="223">
        <v>1617545.6277245518</v>
      </c>
      <c r="L20" s="223">
        <v>1837056.3722754482</v>
      </c>
      <c r="M20" s="78"/>
    </row>
    <row r="21" spans="1:13" x14ac:dyDescent="0.2">
      <c r="A21" s="26" t="s">
        <v>58</v>
      </c>
      <c r="B21" s="19">
        <v>1467340</v>
      </c>
      <c r="C21" s="27">
        <f t="shared" si="3"/>
        <v>169167</v>
      </c>
      <c r="D21" s="28">
        <f t="shared" si="4"/>
        <v>13.031159945554252</v>
      </c>
      <c r="E21" s="22">
        <f>IF(B21&lt;K21,-1,IF(B21&gt;L21,1,0))</f>
        <v>1</v>
      </c>
      <c r="F21" s="156">
        <f>SUM(B21:B22)</f>
        <v>1809495</v>
      </c>
      <c r="G21" s="156">
        <f>SUM(C21:C22)</f>
        <v>82194</v>
      </c>
      <c r="H21" s="164">
        <f>+B21/1000000</f>
        <v>1.4673400000000001</v>
      </c>
      <c r="I21" s="158">
        <f t="shared" ref="I21:I22" si="5">+C21/1000</f>
        <v>169.167</v>
      </c>
      <c r="J21" s="45">
        <v>1298173</v>
      </c>
      <c r="K21" s="224">
        <v>1218098.0391439246</v>
      </c>
      <c r="L21" s="224">
        <v>1378247.9608560754</v>
      </c>
      <c r="M21" s="78"/>
    </row>
    <row r="22" spans="1:13" x14ac:dyDescent="0.2">
      <c r="A22" s="26" t="s">
        <v>59</v>
      </c>
      <c r="B22" s="19">
        <v>342155</v>
      </c>
      <c r="C22" s="27">
        <f t="shared" si="3"/>
        <v>-86973</v>
      </c>
      <c r="D22" s="28">
        <f t="shared" si="4"/>
        <v>-20.267379429913685</v>
      </c>
      <c r="E22" s="22">
        <f>IF(B22&lt;K22,-1,IF(B22&gt;L22,1,0))</f>
        <v>-1</v>
      </c>
      <c r="F22" s="22"/>
      <c r="G22" s="22"/>
      <c r="H22" s="165">
        <f>+B22/1000</f>
        <v>342.15499999999997</v>
      </c>
      <c r="I22" s="158">
        <f t="shared" si="5"/>
        <v>-86.972999999999999</v>
      </c>
      <c r="J22" s="45">
        <v>429128</v>
      </c>
      <c r="K22" s="224">
        <v>375784.63548953197</v>
      </c>
      <c r="L22" s="224">
        <v>482471.36451046803</v>
      </c>
    </row>
    <row r="23" spans="1:13" x14ac:dyDescent="0.2">
      <c r="A23" s="34"/>
      <c r="B23" s="19"/>
      <c r="C23" s="19"/>
      <c r="D23" s="28"/>
      <c r="E23" s="22"/>
      <c r="F23" s="22"/>
      <c r="G23" s="22"/>
      <c r="H23" s="162"/>
      <c r="I23" s="22"/>
      <c r="J23" s="45"/>
      <c r="K23" s="231"/>
      <c r="L23" s="231"/>
    </row>
    <row r="24" spans="1:13" x14ac:dyDescent="0.2">
      <c r="A24" s="24" t="s">
        <v>20</v>
      </c>
      <c r="B24" s="20">
        <v>1160839</v>
      </c>
      <c r="C24" s="25">
        <f>B24-J24</f>
        <v>-45058</v>
      </c>
      <c r="D24" s="21">
        <f>C24/J24*100</f>
        <v>-3.7364716887097327</v>
      </c>
      <c r="E24" s="22">
        <f>IF(B24&lt;K24,-1,IF(B24&gt;L24,1,0))</f>
        <v>0</v>
      </c>
      <c r="F24" s="22"/>
      <c r="G24" s="22"/>
      <c r="H24" s="164">
        <f>+B24/1000000</f>
        <v>1.160839</v>
      </c>
      <c r="I24" s="22"/>
      <c r="J24" s="208">
        <v>1205897</v>
      </c>
      <c r="K24" s="223">
        <v>1131005.1075049308</v>
      </c>
      <c r="L24" s="223">
        <v>1280788.8924950692</v>
      </c>
    </row>
    <row r="25" spans="1:13" x14ac:dyDescent="0.2">
      <c r="A25" s="31"/>
      <c r="B25" s="19"/>
      <c r="C25" s="19"/>
      <c r="D25" s="28"/>
      <c r="E25" s="22"/>
      <c r="F25" s="22"/>
      <c r="G25" s="22"/>
      <c r="H25" s="162"/>
      <c r="I25" s="22"/>
      <c r="J25" s="45"/>
      <c r="K25" s="231"/>
      <c r="L25" s="231"/>
    </row>
    <row r="26" spans="1:13" ht="12.75" x14ac:dyDescent="0.2">
      <c r="A26" s="11" t="s">
        <v>133</v>
      </c>
      <c r="B26" s="12">
        <v>1467340</v>
      </c>
      <c r="C26" s="13">
        <f>B26-J26</f>
        <v>169167</v>
      </c>
      <c r="D26" s="14">
        <f>C26/J26*100</f>
        <v>13.031159945554252</v>
      </c>
      <c r="E26" s="15">
        <f>IF(B26&lt;K26,-1,IF(B26&gt;L26,1,0))</f>
        <v>1</v>
      </c>
      <c r="F26" s="15"/>
      <c r="G26" s="15"/>
      <c r="H26" s="163"/>
      <c r="I26" s="15"/>
      <c r="J26" s="208">
        <v>1298173</v>
      </c>
      <c r="K26" s="221">
        <v>1218098.0391439246</v>
      </c>
      <c r="L26" s="221">
        <v>1378247.9608560754</v>
      </c>
    </row>
    <row r="27" spans="1:13" s="257" customFormat="1" x14ac:dyDescent="0.2">
      <c r="A27" s="18"/>
      <c r="B27" s="19"/>
      <c r="C27" s="20"/>
      <c r="D27" s="21"/>
      <c r="E27" s="22"/>
      <c r="F27" s="22"/>
      <c r="G27" s="22"/>
      <c r="H27" s="162"/>
      <c r="I27" s="22"/>
      <c r="J27" s="99"/>
      <c r="K27" s="271"/>
      <c r="L27" s="271"/>
    </row>
    <row r="28" spans="1:13" x14ac:dyDescent="0.2">
      <c r="A28" s="24" t="s">
        <v>21</v>
      </c>
      <c r="B28" s="20">
        <v>1467340</v>
      </c>
      <c r="C28" s="25">
        <f t="shared" ref="C28:C34" si="6">B28-J28</f>
        <v>169167</v>
      </c>
      <c r="D28" s="21">
        <f t="shared" ref="D28:D34" si="7">C28/J28*100</f>
        <v>13.031159945554252</v>
      </c>
      <c r="E28" s="22">
        <f t="shared" ref="E28:E33" si="8">IF(B28&lt;K28,-1,IF(B28&gt;L28,1,0))</f>
        <v>1</v>
      </c>
      <c r="F28" s="1">
        <f>+B28-F29</f>
        <v>0</v>
      </c>
      <c r="G28" s="156">
        <f>+C28-G29</f>
        <v>0</v>
      </c>
      <c r="H28" s="162"/>
      <c r="I28" s="22"/>
      <c r="J28" s="208">
        <v>1298173</v>
      </c>
      <c r="K28" s="221">
        <v>1218098.0391439246</v>
      </c>
      <c r="L28" s="221">
        <v>1378247.9608560754</v>
      </c>
    </row>
    <row r="29" spans="1:13" x14ac:dyDescent="0.2">
      <c r="A29" s="26" t="s">
        <v>41</v>
      </c>
      <c r="B29" s="19">
        <v>159329</v>
      </c>
      <c r="C29" s="27">
        <f t="shared" si="6"/>
        <v>41807</v>
      </c>
      <c r="D29" s="28">
        <f t="shared" si="7"/>
        <v>35.573764912101566</v>
      </c>
      <c r="E29" s="22">
        <f t="shared" si="8"/>
        <v>1</v>
      </c>
      <c r="F29" s="156">
        <f>SUM(B29:B34)</f>
        <v>1467340</v>
      </c>
      <c r="G29" s="157">
        <f>SUM(C29:C34)</f>
        <v>169167</v>
      </c>
      <c r="H29" s="162"/>
      <c r="I29" s="22"/>
      <c r="J29" s="45">
        <v>117522</v>
      </c>
      <c r="K29" s="224">
        <v>97345.481252198559</v>
      </c>
      <c r="L29" s="224">
        <v>137698.51874780143</v>
      </c>
    </row>
    <row r="30" spans="1:13" x14ac:dyDescent="0.2">
      <c r="A30" s="26" t="s">
        <v>29</v>
      </c>
      <c r="B30" s="19">
        <v>344443</v>
      </c>
      <c r="C30" s="27">
        <f t="shared" si="6"/>
        <v>34782</v>
      </c>
      <c r="D30" s="28">
        <f t="shared" si="7"/>
        <v>11.232283045007282</v>
      </c>
      <c r="E30" s="22">
        <f t="shared" si="8"/>
        <v>0</v>
      </c>
      <c r="F30" s="22"/>
      <c r="G30" s="22"/>
      <c r="H30" s="162"/>
      <c r="I30" s="22"/>
      <c r="J30" s="45">
        <v>309661</v>
      </c>
      <c r="K30" s="224">
        <v>273190.89171479316</v>
      </c>
      <c r="L30" s="224">
        <v>346131.10828520684</v>
      </c>
    </row>
    <row r="31" spans="1:13" x14ac:dyDescent="0.2">
      <c r="A31" s="26" t="s">
        <v>30</v>
      </c>
      <c r="B31" s="19">
        <v>374601</v>
      </c>
      <c r="C31" s="27">
        <f t="shared" si="6"/>
        <v>46104</v>
      </c>
      <c r="D31" s="28">
        <f t="shared" si="7"/>
        <v>14.034831368322997</v>
      </c>
      <c r="E31" s="22">
        <f t="shared" si="8"/>
        <v>1</v>
      </c>
      <c r="F31" s="22"/>
      <c r="G31" s="22"/>
      <c r="H31" s="162"/>
      <c r="I31" s="22"/>
      <c r="J31" s="45">
        <v>328497</v>
      </c>
      <c r="K31" s="224">
        <v>293689.88503347372</v>
      </c>
      <c r="L31" s="224">
        <v>363304.11496652628</v>
      </c>
    </row>
    <row r="32" spans="1:13" s="257" customFormat="1" x14ac:dyDescent="0.2">
      <c r="A32" s="26" t="s">
        <v>31</v>
      </c>
      <c r="B32" s="19">
        <v>450484</v>
      </c>
      <c r="C32" s="27">
        <f t="shared" si="6"/>
        <v>53094</v>
      </c>
      <c r="D32" s="28">
        <f t="shared" si="7"/>
        <v>13.360678426734443</v>
      </c>
      <c r="E32" s="22">
        <f t="shared" si="8"/>
        <v>1</v>
      </c>
      <c r="F32" s="22"/>
      <c r="G32" s="22"/>
      <c r="H32" s="162"/>
      <c r="I32" s="22"/>
      <c r="J32" s="99">
        <v>397390</v>
      </c>
      <c r="K32" s="224">
        <v>359627.11345011735</v>
      </c>
      <c r="L32" s="224">
        <v>435152.88654988265</v>
      </c>
    </row>
    <row r="33" spans="1:12" s="257" customFormat="1" x14ac:dyDescent="0.2">
      <c r="A33" s="26" t="s">
        <v>22</v>
      </c>
      <c r="B33" s="19">
        <v>137403</v>
      </c>
      <c r="C33" s="27">
        <f t="shared" si="6"/>
        <v>-7700</v>
      </c>
      <c r="D33" s="28">
        <f t="shared" si="7"/>
        <v>-5.3065753292488784</v>
      </c>
      <c r="E33" s="22">
        <f t="shared" si="8"/>
        <v>0</v>
      </c>
      <c r="F33" s="22"/>
      <c r="G33" s="22"/>
      <c r="H33" s="162"/>
      <c r="I33" s="22"/>
      <c r="J33" s="99">
        <v>145103</v>
      </c>
      <c r="K33" s="224">
        <v>121742.34379326238</v>
      </c>
      <c r="L33" s="224">
        <v>168463.65620673762</v>
      </c>
    </row>
    <row r="34" spans="1:12" s="257" customFormat="1" x14ac:dyDescent="0.2">
      <c r="A34" s="26" t="s">
        <v>10</v>
      </c>
      <c r="B34" s="19">
        <v>1080</v>
      </c>
      <c r="C34" s="27">
        <f t="shared" si="6"/>
        <v>1080</v>
      </c>
      <c r="D34" s="28" t="e">
        <f t="shared" si="7"/>
        <v>#DIV/0!</v>
      </c>
      <c r="E34" s="22">
        <v>0</v>
      </c>
      <c r="F34" s="22"/>
      <c r="G34" s="22"/>
      <c r="H34" s="162"/>
      <c r="I34" s="22"/>
      <c r="J34" s="99">
        <v>0</v>
      </c>
      <c r="K34" s="224">
        <v>0</v>
      </c>
      <c r="L34" s="224">
        <v>0</v>
      </c>
    </row>
    <row r="35" spans="1:12" s="257" customFormat="1" x14ac:dyDescent="0.2">
      <c r="A35" s="34"/>
      <c r="B35" s="19"/>
      <c r="C35" s="19"/>
      <c r="D35" s="28"/>
      <c r="E35" s="22"/>
      <c r="F35" s="22"/>
      <c r="G35" s="22"/>
      <c r="H35" s="162"/>
      <c r="I35" s="22"/>
      <c r="J35" s="99"/>
      <c r="K35" s="236"/>
      <c r="L35" s="236"/>
    </row>
    <row r="36" spans="1:12" s="257" customFormat="1" ht="12.75" x14ac:dyDescent="0.2">
      <c r="A36" s="24" t="s">
        <v>134</v>
      </c>
      <c r="B36" s="20">
        <v>1467340</v>
      </c>
      <c r="C36" s="25">
        <f t="shared" ref="C36:C38" si="9">B36-J36</f>
        <v>169167</v>
      </c>
      <c r="D36" s="21">
        <f>C36/J36*100</f>
        <v>13.031159945554252</v>
      </c>
      <c r="E36" s="22">
        <f>IF(B36&lt;K36,-1,IF(B36&gt;L36,1,0))</f>
        <v>1</v>
      </c>
      <c r="F36" s="1">
        <f>+B36-F37</f>
        <v>0</v>
      </c>
      <c r="G36" s="156">
        <f>+C36-G37</f>
        <v>0</v>
      </c>
      <c r="H36" s="162"/>
      <c r="I36" s="22"/>
      <c r="J36" s="208">
        <v>1298173</v>
      </c>
      <c r="K36" s="221">
        <v>1218098.0391439246</v>
      </c>
      <c r="L36" s="221">
        <v>1378247.9608560754</v>
      </c>
    </row>
    <row r="37" spans="1:12" s="257" customFormat="1" x14ac:dyDescent="0.2">
      <c r="A37" s="26" t="s">
        <v>23</v>
      </c>
      <c r="B37" s="19">
        <v>403413</v>
      </c>
      <c r="C37" s="27">
        <f t="shared" si="9"/>
        <v>91817</v>
      </c>
      <c r="D37" s="28">
        <f t="shared" ref="D37:D38" si="10">C37/J37*100</f>
        <v>29.466681215419964</v>
      </c>
      <c r="E37" s="22">
        <f>IF(B37&lt;K37,-1,IF(B37&gt;L37,1,0))</f>
        <v>1</v>
      </c>
      <c r="F37" s="156">
        <f>SUM(B37:B38)</f>
        <v>1467340</v>
      </c>
      <c r="G37" s="156">
        <f>SUM(C37:C38)</f>
        <v>169167</v>
      </c>
      <c r="H37" s="162"/>
      <c r="I37" s="22"/>
      <c r="J37" s="99">
        <v>311596</v>
      </c>
      <c r="K37" s="224">
        <v>272742.72643673257</v>
      </c>
      <c r="L37" s="224">
        <v>350449.27356326743</v>
      </c>
    </row>
    <row r="38" spans="1:12" s="257" customFormat="1" x14ac:dyDescent="0.2">
      <c r="A38" s="26" t="s">
        <v>24</v>
      </c>
      <c r="B38" s="19">
        <v>1063927</v>
      </c>
      <c r="C38" s="27">
        <f t="shared" si="9"/>
        <v>77350</v>
      </c>
      <c r="D38" s="28">
        <f t="shared" si="10"/>
        <v>7.8402395352820911</v>
      </c>
      <c r="E38" s="22">
        <f>IF(B38&lt;K38,-1,IF(B38&gt;L38,1,0))</f>
        <v>1</v>
      </c>
      <c r="F38" s="22"/>
      <c r="G38" s="22"/>
      <c r="H38" s="162"/>
      <c r="I38" s="22"/>
      <c r="J38" s="99">
        <v>986577</v>
      </c>
      <c r="K38" s="224">
        <v>919086.56504333031</v>
      </c>
      <c r="L38" s="224">
        <v>1054067.4349566696</v>
      </c>
    </row>
    <row r="39" spans="1:12" s="257" customFormat="1" x14ac:dyDescent="0.2">
      <c r="A39" s="34"/>
      <c r="B39" s="19"/>
      <c r="C39" s="19"/>
      <c r="D39" s="28"/>
      <c r="E39" s="22"/>
      <c r="F39" s="22"/>
      <c r="G39" s="22"/>
      <c r="H39" s="162"/>
      <c r="I39" s="22"/>
      <c r="J39" s="99"/>
      <c r="K39" s="235"/>
      <c r="L39" s="235"/>
    </row>
    <row r="40" spans="1:12" s="257" customFormat="1" ht="12.75" x14ac:dyDescent="0.2">
      <c r="A40" s="24" t="s">
        <v>135</v>
      </c>
      <c r="B40" s="20">
        <v>1467340</v>
      </c>
      <c r="C40" s="25">
        <f t="shared" ref="C40:C47" si="11">B40-J40</f>
        <v>169167</v>
      </c>
      <c r="D40" s="21">
        <f t="shared" ref="D40:D47" si="12">C40/J40*100</f>
        <v>13.031159945554252</v>
      </c>
      <c r="E40" s="22">
        <f t="shared" ref="E40:E46" si="13">IF(B40&lt;K40,-1,IF(B40&gt;L40,1,0))</f>
        <v>1</v>
      </c>
      <c r="F40" s="1">
        <f>+B40-F41</f>
        <v>0</v>
      </c>
      <c r="G40" s="156">
        <f>+C40-G41</f>
        <v>0</v>
      </c>
      <c r="H40" s="162"/>
      <c r="I40" s="22"/>
      <c r="J40" s="208">
        <v>1298173</v>
      </c>
      <c r="K40" s="221">
        <v>1218098.0391439246</v>
      </c>
      <c r="L40" s="221">
        <v>1378247.9608560754</v>
      </c>
    </row>
    <row r="41" spans="1:12" s="257" customFormat="1" x14ac:dyDescent="0.2">
      <c r="A41" s="26" t="s">
        <v>51</v>
      </c>
      <c r="B41" s="19">
        <v>92838</v>
      </c>
      <c r="C41" s="27">
        <f t="shared" si="11"/>
        <v>26219</v>
      </c>
      <c r="D41" s="36">
        <f t="shared" si="12"/>
        <v>39.356639997598279</v>
      </c>
      <c r="E41" s="22">
        <f t="shared" si="13"/>
        <v>1</v>
      </c>
      <c r="F41" s="156">
        <f>SUM(B41:B47)</f>
        <v>1467340</v>
      </c>
      <c r="G41" s="156">
        <f>SUM(C41:C47)</f>
        <v>169167</v>
      </c>
      <c r="H41" s="162"/>
      <c r="I41" s="22"/>
      <c r="J41" s="99">
        <v>66619</v>
      </c>
      <c r="K41" s="224">
        <v>52220.142799432833</v>
      </c>
      <c r="L41" s="224">
        <v>81017.857200567174</v>
      </c>
    </row>
    <row r="42" spans="1:12" s="257" customFormat="1" x14ac:dyDescent="0.2">
      <c r="A42" s="26" t="s">
        <v>32</v>
      </c>
      <c r="B42" s="19">
        <v>272133</v>
      </c>
      <c r="C42" s="27">
        <f t="shared" si="11"/>
        <v>20094</v>
      </c>
      <c r="D42" s="36">
        <f t="shared" si="12"/>
        <v>7.9725756728125416</v>
      </c>
      <c r="E42" s="22">
        <f t="shared" si="13"/>
        <v>0</v>
      </c>
      <c r="F42" s="22"/>
      <c r="G42" s="22"/>
      <c r="H42" s="162"/>
      <c r="I42" s="22"/>
      <c r="J42" s="99">
        <v>252039</v>
      </c>
      <c r="K42" s="224">
        <v>216935.08119822881</v>
      </c>
      <c r="L42" s="224">
        <v>287142.91880177119</v>
      </c>
    </row>
    <row r="43" spans="1:12" s="257" customFormat="1" x14ac:dyDescent="0.2">
      <c r="A43" s="26" t="s">
        <v>33</v>
      </c>
      <c r="B43" s="19">
        <v>295940</v>
      </c>
      <c r="C43" s="27">
        <f t="shared" si="11"/>
        <v>5026</v>
      </c>
      <c r="D43" s="36">
        <f t="shared" si="12"/>
        <v>1.7276583457654153</v>
      </c>
      <c r="E43" s="22">
        <f t="shared" si="13"/>
        <v>0</v>
      </c>
      <c r="F43" s="22"/>
      <c r="G43" s="22"/>
      <c r="H43" s="162"/>
      <c r="I43" s="22"/>
      <c r="J43" s="99">
        <v>290914</v>
      </c>
      <c r="K43" s="224">
        <v>258732.47651347087</v>
      </c>
      <c r="L43" s="224">
        <v>323095.52348652913</v>
      </c>
    </row>
    <row r="44" spans="1:12" s="257" customFormat="1" x14ac:dyDescent="0.2">
      <c r="A44" s="26" t="s">
        <v>34</v>
      </c>
      <c r="B44" s="19">
        <v>286542</v>
      </c>
      <c r="C44" s="27">
        <f t="shared" si="11"/>
        <v>52032</v>
      </c>
      <c r="D44" s="36">
        <f t="shared" si="12"/>
        <v>22.187539976973262</v>
      </c>
      <c r="E44" s="22">
        <f t="shared" si="13"/>
        <v>1</v>
      </c>
      <c r="F44" s="22"/>
      <c r="G44" s="22"/>
      <c r="H44" s="162"/>
      <c r="I44" s="22"/>
      <c r="J44" s="99">
        <v>234510</v>
      </c>
      <c r="K44" s="224">
        <v>206959.36165572493</v>
      </c>
      <c r="L44" s="224">
        <v>262060.63834427507</v>
      </c>
    </row>
    <row r="45" spans="1:12" s="257" customFormat="1" x14ac:dyDescent="0.2">
      <c r="A45" s="26" t="s">
        <v>117</v>
      </c>
      <c r="B45" s="19">
        <v>99757</v>
      </c>
      <c r="C45" s="27">
        <f t="shared" si="11"/>
        <v>25082</v>
      </c>
      <c r="D45" s="36">
        <f t="shared" si="12"/>
        <v>33.588215600937396</v>
      </c>
      <c r="E45" s="22">
        <f t="shared" si="13"/>
        <v>1</v>
      </c>
      <c r="F45" s="22"/>
      <c r="G45" s="22"/>
      <c r="H45" s="162"/>
      <c r="I45" s="22"/>
      <c r="J45" s="99">
        <v>74675</v>
      </c>
      <c r="K45" s="224">
        <v>58962.986754963953</v>
      </c>
      <c r="L45" s="224">
        <v>90387.01324503604</v>
      </c>
    </row>
    <row r="46" spans="1:12" s="257" customFormat="1" x14ac:dyDescent="0.2">
      <c r="A46" s="26" t="s">
        <v>118</v>
      </c>
      <c r="B46" s="19">
        <v>419907</v>
      </c>
      <c r="C46" s="27">
        <f t="shared" si="11"/>
        <v>40569</v>
      </c>
      <c r="D46" s="36">
        <f t="shared" si="12"/>
        <v>10.694683896683168</v>
      </c>
      <c r="E46" s="22">
        <f t="shared" si="13"/>
        <v>0</v>
      </c>
      <c r="F46" s="22"/>
      <c r="G46" s="22"/>
      <c r="H46" s="162"/>
      <c r="I46" s="22"/>
      <c r="J46" s="99">
        <v>379338</v>
      </c>
      <c r="K46" s="224">
        <v>330197.82835126878</v>
      </c>
      <c r="L46" s="224">
        <v>428478.17164873122</v>
      </c>
    </row>
    <row r="47" spans="1:12" s="257" customFormat="1" x14ac:dyDescent="0.2">
      <c r="A47" s="26" t="s">
        <v>10</v>
      </c>
      <c r="B47" s="19">
        <v>223</v>
      </c>
      <c r="C47" s="27">
        <f t="shared" si="11"/>
        <v>145</v>
      </c>
      <c r="D47" s="36">
        <f t="shared" si="12"/>
        <v>185.89743589743591</v>
      </c>
      <c r="E47" s="22">
        <v>0</v>
      </c>
      <c r="F47" s="22"/>
      <c r="G47" s="22"/>
      <c r="H47" s="162"/>
      <c r="I47" s="22"/>
      <c r="J47" s="99">
        <v>78</v>
      </c>
      <c r="K47" s="224" t="s">
        <v>168</v>
      </c>
      <c r="L47" s="224" t="s">
        <v>168</v>
      </c>
    </row>
    <row r="48" spans="1:12" x14ac:dyDescent="0.2">
      <c r="A48" s="34"/>
      <c r="B48" s="19"/>
      <c r="C48" s="19"/>
      <c r="D48" s="28"/>
      <c r="E48" s="22"/>
      <c r="F48" s="22"/>
      <c r="G48" s="22"/>
      <c r="H48" s="162"/>
      <c r="I48" s="22"/>
      <c r="J48" s="45"/>
      <c r="K48" s="231"/>
      <c r="L48" s="231"/>
    </row>
    <row r="49" spans="1:12" ht="12.75" x14ac:dyDescent="0.2">
      <c r="A49" s="24" t="s">
        <v>136</v>
      </c>
      <c r="B49" s="20">
        <v>1467340</v>
      </c>
      <c r="C49" s="25">
        <f t="shared" ref="C49:C51" si="14">B49-J49</f>
        <v>169167</v>
      </c>
      <c r="D49" s="21">
        <f t="shared" ref="D49:D51" si="15">C49/J49*100</f>
        <v>13.031159945554252</v>
      </c>
      <c r="E49" s="22">
        <f>IF(B49&lt;K49,-1,IF(B49&gt;L49,1,0))</f>
        <v>1</v>
      </c>
      <c r="F49" s="1">
        <f>+B49-F50</f>
        <v>0</v>
      </c>
      <c r="G49" s="156">
        <f>+C49-G50</f>
        <v>0</v>
      </c>
      <c r="H49" s="162"/>
      <c r="I49" s="22"/>
      <c r="J49" s="208">
        <v>1298173</v>
      </c>
      <c r="K49" s="221">
        <v>1218098.0391439246</v>
      </c>
      <c r="L49" s="221">
        <v>1378247.9608560754</v>
      </c>
    </row>
    <row r="50" spans="1:12" x14ac:dyDescent="0.2">
      <c r="A50" s="26" t="s">
        <v>25</v>
      </c>
      <c r="B50" s="19">
        <v>1340155</v>
      </c>
      <c r="C50" s="27">
        <f t="shared" si="14"/>
        <v>101308</v>
      </c>
      <c r="D50" s="28">
        <f t="shared" si="15"/>
        <v>8.1776038526145669</v>
      </c>
      <c r="E50" s="22">
        <f>IF(B50&lt;K50,-1,IF(B50&gt;L50,1,0))</f>
        <v>1</v>
      </c>
      <c r="F50" s="156">
        <f>SUM(B50:B51)</f>
        <v>1467340</v>
      </c>
      <c r="G50" s="156">
        <f>SUM(C50:C51)</f>
        <v>169167</v>
      </c>
      <c r="H50" s="162"/>
      <c r="I50" s="22"/>
      <c r="J50" s="45">
        <v>1238847</v>
      </c>
      <c r="K50" s="224">
        <v>1159339.7635633643</v>
      </c>
      <c r="L50" s="224">
        <v>1318354.2364366357</v>
      </c>
    </row>
    <row r="51" spans="1:12" x14ac:dyDescent="0.2">
      <c r="A51" s="26" t="s">
        <v>26</v>
      </c>
      <c r="B51" s="27">
        <v>127185</v>
      </c>
      <c r="C51" s="27">
        <f t="shared" si="14"/>
        <v>67859</v>
      </c>
      <c r="D51" s="28">
        <f t="shared" si="15"/>
        <v>114.38323837777702</v>
      </c>
      <c r="E51" s="22">
        <f>IF(B51&lt;K51,-1,IF(B51&gt;L51,1,0))</f>
        <v>1</v>
      </c>
      <c r="F51" s="22"/>
      <c r="G51" s="22"/>
      <c r="H51" s="162"/>
      <c r="I51" s="22"/>
      <c r="J51" s="45">
        <v>59326</v>
      </c>
      <c r="K51" s="224">
        <v>44236.715730988901</v>
      </c>
      <c r="L51" s="224">
        <v>74415.284269011099</v>
      </c>
    </row>
    <row r="52" spans="1:12" x14ac:dyDescent="0.2">
      <c r="A52" s="31"/>
      <c r="B52" s="19"/>
      <c r="C52" s="19"/>
      <c r="D52" s="28"/>
      <c r="E52" s="22"/>
      <c r="F52" s="22"/>
      <c r="G52" s="22"/>
      <c r="H52" s="162"/>
      <c r="I52" s="22"/>
      <c r="J52" s="45"/>
      <c r="K52" s="231"/>
      <c r="L52" s="231"/>
    </row>
    <row r="53" spans="1:12" ht="12.75" x14ac:dyDescent="0.2">
      <c r="A53" s="11" t="s">
        <v>137</v>
      </c>
      <c r="B53" s="12">
        <v>342155</v>
      </c>
      <c r="C53" s="13">
        <f>B53-J53</f>
        <v>-86973</v>
      </c>
      <c r="D53" s="14">
        <f>C53/J53*100</f>
        <v>-20.267379429913685</v>
      </c>
      <c r="E53" s="15">
        <f>IF(B53&lt;K53,-1,IF(B53&gt;L53,1,0))</f>
        <v>-1</v>
      </c>
      <c r="F53" s="15"/>
      <c r="G53" s="15"/>
      <c r="H53" s="163"/>
      <c r="I53" s="15"/>
      <c r="J53" s="272">
        <v>429128</v>
      </c>
      <c r="K53" s="273">
        <v>375784.63548953197</v>
      </c>
      <c r="L53" s="273">
        <v>482471.36451046803</v>
      </c>
    </row>
    <row r="54" spans="1:12" s="257" customFormat="1" x14ac:dyDescent="0.2">
      <c r="A54" s="18"/>
      <c r="B54" s="39"/>
      <c r="C54" s="20"/>
      <c r="D54" s="21"/>
      <c r="E54" s="22"/>
      <c r="F54" s="22"/>
      <c r="G54" s="22"/>
      <c r="H54" s="162"/>
      <c r="I54" s="22"/>
      <c r="J54" s="99"/>
      <c r="K54" s="231"/>
      <c r="L54" s="231"/>
    </row>
    <row r="55" spans="1:12" x14ac:dyDescent="0.2">
      <c r="A55" s="24" t="s">
        <v>42</v>
      </c>
      <c r="B55" s="20">
        <v>342155</v>
      </c>
      <c r="C55" s="25">
        <f t="shared" ref="C55:C59" si="16">B55-J55</f>
        <v>-86973</v>
      </c>
      <c r="D55" s="21">
        <f t="shared" ref="D55:D59" si="17">C55/J55*100</f>
        <v>-20.267379429913685</v>
      </c>
      <c r="E55" s="22">
        <f>IF(B55&lt;K55,-1,IF(B55&gt;L55,1,0))</f>
        <v>-1</v>
      </c>
      <c r="F55" s="1">
        <f>+B55-F57</f>
        <v>0</v>
      </c>
      <c r="G55" s="156">
        <f>+C55-G57</f>
        <v>0</v>
      </c>
      <c r="H55" s="162"/>
      <c r="I55" s="22"/>
      <c r="J55" s="272">
        <v>429128</v>
      </c>
      <c r="K55" s="273">
        <v>375784.63548953197</v>
      </c>
      <c r="L55" s="273">
        <v>482471.36451046803</v>
      </c>
    </row>
    <row r="56" spans="1:12" x14ac:dyDescent="0.2">
      <c r="A56" s="26" t="s">
        <v>73</v>
      </c>
      <c r="B56" s="19">
        <v>297303</v>
      </c>
      <c r="C56" s="27">
        <f t="shared" si="16"/>
        <v>-111658</v>
      </c>
      <c r="D56" s="28">
        <f t="shared" si="17"/>
        <v>-27.302847948826415</v>
      </c>
      <c r="E56" s="22">
        <f t="shared" ref="E56:E59" si="18">IF(B56&lt;K56,-1,IF(B56&gt;L56,1,0))</f>
        <v>-1</v>
      </c>
      <c r="F56" s="1">
        <f>+B56-F58</f>
        <v>0</v>
      </c>
      <c r="G56" s="1">
        <f>+C56-G58</f>
        <v>0</v>
      </c>
      <c r="H56" s="162"/>
      <c r="I56" s="22"/>
      <c r="J56" s="45">
        <v>408961</v>
      </c>
      <c r="K56" s="224">
        <v>363509.77509681636</v>
      </c>
      <c r="L56" s="224">
        <v>454412.22490318364</v>
      </c>
    </row>
    <row r="57" spans="1:12" s="257" customFormat="1" ht="24" x14ac:dyDescent="0.2">
      <c r="A57" s="40" t="s">
        <v>203</v>
      </c>
      <c r="B57" s="19">
        <v>260153</v>
      </c>
      <c r="C57" s="27">
        <f t="shared" si="16"/>
        <v>-125638</v>
      </c>
      <c r="D57" s="28">
        <f t="shared" si="17"/>
        <v>-32.566337732088101</v>
      </c>
      <c r="E57" s="22">
        <f t="shared" si="18"/>
        <v>-1</v>
      </c>
      <c r="F57" s="156">
        <f>+B56+B59</f>
        <v>342155</v>
      </c>
      <c r="G57" s="156">
        <f>+C56+C59</f>
        <v>-86973</v>
      </c>
      <c r="H57" s="162"/>
      <c r="I57" s="22"/>
      <c r="J57" s="274">
        <v>385791</v>
      </c>
      <c r="K57" s="275">
        <v>342526.73114680138</v>
      </c>
      <c r="L57" s="275">
        <v>429055.26885319862</v>
      </c>
    </row>
    <row r="58" spans="1:12" ht="12.75" x14ac:dyDescent="0.2">
      <c r="A58" s="40" t="s">
        <v>138</v>
      </c>
      <c r="B58" s="19">
        <v>37150</v>
      </c>
      <c r="C58" s="27">
        <f t="shared" si="16"/>
        <v>13980</v>
      </c>
      <c r="D58" s="28">
        <f t="shared" si="17"/>
        <v>60.33664220975399</v>
      </c>
      <c r="E58" s="22">
        <f t="shared" si="18"/>
        <v>1</v>
      </c>
      <c r="F58" s="156">
        <f>+B58+B57</f>
        <v>297303</v>
      </c>
      <c r="G58" s="156">
        <f>+C58+C57</f>
        <v>-111658</v>
      </c>
      <c r="H58" s="162"/>
      <c r="I58" s="22"/>
      <c r="J58" s="45">
        <v>23170</v>
      </c>
      <c r="K58" s="224">
        <v>14048.898357058128</v>
      </c>
      <c r="L58" s="224">
        <v>32291.101642941874</v>
      </c>
    </row>
    <row r="59" spans="1:12" x14ac:dyDescent="0.2">
      <c r="A59" s="26" t="s">
        <v>74</v>
      </c>
      <c r="B59" s="19">
        <v>44852</v>
      </c>
      <c r="C59" s="27">
        <f t="shared" si="16"/>
        <v>24685</v>
      </c>
      <c r="D59" s="36">
        <f t="shared" si="17"/>
        <v>122.40293548866961</v>
      </c>
      <c r="E59" s="22">
        <f t="shared" si="18"/>
        <v>1</v>
      </c>
      <c r="F59" s="22"/>
      <c r="G59" s="22"/>
      <c r="H59" s="162"/>
      <c r="I59" s="22"/>
      <c r="J59" s="45">
        <v>20167</v>
      </c>
      <c r="K59" s="224">
        <v>10773.622305953884</v>
      </c>
      <c r="L59" s="224">
        <v>29560.377694046118</v>
      </c>
    </row>
    <row r="60" spans="1:12" x14ac:dyDescent="0.2">
      <c r="A60" s="34"/>
      <c r="B60" s="19"/>
      <c r="C60" s="19"/>
      <c r="D60" s="36"/>
      <c r="E60" s="22"/>
      <c r="F60" s="22"/>
      <c r="G60" s="22"/>
      <c r="H60" s="162"/>
      <c r="I60" s="22"/>
      <c r="J60" s="45"/>
      <c r="K60" s="231"/>
      <c r="L60" s="231"/>
    </row>
    <row r="61" spans="1:12" x14ac:dyDescent="0.2">
      <c r="A61" s="24" t="s">
        <v>43</v>
      </c>
      <c r="B61" s="146">
        <v>342155</v>
      </c>
      <c r="C61" s="25">
        <f t="shared" ref="C61:C67" si="19">B61-J61</f>
        <v>-86973</v>
      </c>
      <c r="D61" s="147">
        <f t="shared" ref="D61:D66" si="20">C61/J61*100</f>
        <v>-20.267379429913685</v>
      </c>
      <c r="E61" s="22">
        <f t="shared" ref="E61:E66" si="21">IF(B61&lt;K61,-1,IF(B61&gt;L61,1,0))</f>
        <v>-1</v>
      </c>
      <c r="F61" s="1">
        <f>+B61-F62</f>
        <v>0</v>
      </c>
      <c r="G61" s="1" t="e">
        <f>+C61-G62</f>
        <v>#VALUE!</v>
      </c>
      <c r="H61" s="162"/>
      <c r="I61" s="22"/>
      <c r="J61" s="272">
        <v>429128</v>
      </c>
      <c r="K61" s="273">
        <v>375784.63548953197</v>
      </c>
      <c r="L61" s="273">
        <v>482471.36451046803</v>
      </c>
    </row>
    <row r="62" spans="1:12" x14ac:dyDescent="0.2">
      <c r="A62" s="26" t="s">
        <v>41</v>
      </c>
      <c r="B62" s="19">
        <v>109349</v>
      </c>
      <c r="C62" s="27">
        <f t="shared" si="19"/>
        <v>-9138</v>
      </c>
      <c r="D62" s="28">
        <f t="shared" si="20"/>
        <v>-7.712238473419025</v>
      </c>
      <c r="E62" s="22">
        <f t="shared" si="21"/>
        <v>0</v>
      </c>
      <c r="F62" s="156">
        <f>SUM(B62:B67)</f>
        <v>342155</v>
      </c>
      <c r="G62" s="156" t="e">
        <f>SUM(C62:C67)</f>
        <v>#VALUE!</v>
      </c>
      <c r="H62" s="162"/>
      <c r="I62" s="22"/>
      <c r="J62" s="45">
        <v>118487</v>
      </c>
      <c r="K62" s="224">
        <v>93701.593219667251</v>
      </c>
      <c r="L62" s="224">
        <v>143272.40678033273</v>
      </c>
    </row>
    <row r="63" spans="1:12" x14ac:dyDescent="0.2">
      <c r="A63" s="26" t="s">
        <v>29</v>
      </c>
      <c r="B63" s="19">
        <v>95098</v>
      </c>
      <c r="C63" s="27">
        <f t="shared" si="19"/>
        <v>-14541</v>
      </c>
      <c r="D63" s="28">
        <f t="shared" si="20"/>
        <v>-13.262616404746485</v>
      </c>
      <c r="E63" s="22">
        <f t="shared" si="21"/>
        <v>0</v>
      </c>
      <c r="F63" s="22"/>
      <c r="G63" s="22"/>
      <c r="H63" s="162"/>
      <c r="I63" s="22"/>
      <c r="J63" s="45">
        <v>109639</v>
      </c>
      <c r="K63" s="224">
        <v>88458.255202525092</v>
      </c>
      <c r="L63" s="224">
        <v>130819.74479747491</v>
      </c>
    </row>
    <row r="64" spans="1:12" x14ac:dyDescent="0.2">
      <c r="A64" s="26" t="s">
        <v>30</v>
      </c>
      <c r="B64" s="19">
        <v>64842</v>
      </c>
      <c r="C64" s="27">
        <f t="shared" si="19"/>
        <v>-13824</v>
      </c>
      <c r="D64" s="28">
        <f t="shared" si="20"/>
        <v>-17.573030279917624</v>
      </c>
      <c r="E64" s="22">
        <f t="shared" si="21"/>
        <v>0</v>
      </c>
      <c r="F64" s="22"/>
      <c r="G64" s="22"/>
      <c r="H64" s="162"/>
      <c r="I64" s="22"/>
      <c r="J64" s="45">
        <v>78666</v>
      </c>
      <c r="K64" s="224">
        <v>63141.482856768889</v>
      </c>
      <c r="L64" s="224">
        <v>94190.517143231104</v>
      </c>
    </row>
    <row r="65" spans="1:12" x14ac:dyDescent="0.2">
      <c r="A65" s="26" t="s">
        <v>31</v>
      </c>
      <c r="B65" s="19">
        <v>58020</v>
      </c>
      <c r="C65" s="27">
        <f t="shared" si="19"/>
        <v>-25375</v>
      </c>
      <c r="D65" s="28">
        <f t="shared" si="20"/>
        <v>-30.427483662090054</v>
      </c>
      <c r="E65" s="22">
        <f t="shared" si="21"/>
        <v>-1</v>
      </c>
      <c r="F65" s="22"/>
      <c r="G65" s="22"/>
      <c r="H65" s="162"/>
      <c r="I65" s="22"/>
      <c r="J65" s="45">
        <v>83395</v>
      </c>
      <c r="K65" s="224">
        <v>65898.511595355551</v>
      </c>
      <c r="L65" s="224">
        <v>100891.48840464445</v>
      </c>
    </row>
    <row r="66" spans="1:12" s="280" customFormat="1" x14ac:dyDescent="0.2">
      <c r="A66" s="26" t="s">
        <v>22</v>
      </c>
      <c r="B66" s="19">
        <v>14846</v>
      </c>
      <c r="C66" s="27">
        <f t="shared" si="19"/>
        <v>-24095</v>
      </c>
      <c r="D66" s="36">
        <f t="shared" si="20"/>
        <v>-61.875658046788729</v>
      </c>
      <c r="E66" s="22">
        <f t="shared" si="21"/>
        <v>-1</v>
      </c>
      <c r="F66" s="276"/>
      <c r="G66" s="276"/>
      <c r="H66" s="277"/>
      <c r="I66" s="276"/>
      <c r="J66" s="278">
        <v>38941</v>
      </c>
      <c r="K66" s="279">
        <v>27045.691208189179</v>
      </c>
      <c r="L66" s="279">
        <v>50836.308791810821</v>
      </c>
    </row>
    <row r="67" spans="1:12" x14ac:dyDescent="0.2">
      <c r="A67" s="26" t="s">
        <v>10</v>
      </c>
      <c r="B67" s="19" t="s">
        <v>168</v>
      </c>
      <c r="C67" s="27" t="e">
        <f t="shared" si="19"/>
        <v>#VALUE!</v>
      </c>
      <c r="D67" s="28" t="e">
        <f>C67/J67*100</f>
        <v>#VALUE!</v>
      </c>
      <c r="E67" s="22">
        <v>0</v>
      </c>
      <c r="F67" s="22"/>
      <c r="G67" s="22"/>
      <c r="H67" s="162"/>
      <c r="I67" s="22"/>
      <c r="J67" s="45">
        <v>0</v>
      </c>
      <c r="K67" s="224">
        <v>0</v>
      </c>
      <c r="L67" s="224">
        <v>0</v>
      </c>
    </row>
    <row r="68" spans="1:12" x14ac:dyDescent="0.2">
      <c r="A68" s="34"/>
      <c r="B68" s="39"/>
      <c r="C68" s="19"/>
      <c r="D68" s="28"/>
      <c r="E68" s="22"/>
      <c r="F68" s="22"/>
      <c r="G68" s="22"/>
      <c r="H68" s="162"/>
      <c r="I68" s="22"/>
      <c r="J68" s="45"/>
      <c r="K68" s="231"/>
      <c r="L68" s="231"/>
    </row>
    <row r="69" spans="1:12" ht="12.75" x14ac:dyDescent="0.2">
      <c r="A69" s="24" t="s">
        <v>139</v>
      </c>
      <c r="B69" s="146">
        <v>342155</v>
      </c>
      <c r="C69" s="25">
        <f t="shared" ref="C69:C76" si="22">B69-J69</f>
        <v>-86973</v>
      </c>
      <c r="D69" s="147">
        <f t="shared" ref="D69:D76" si="23">C69/J69*100</f>
        <v>-20.267379429913685</v>
      </c>
      <c r="E69" s="22">
        <f t="shared" ref="E69:E75" si="24">IF(B69&lt;K69,-1,IF(B69&gt;L69,1,0))</f>
        <v>-1</v>
      </c>
      <c r="F69" s="1">
        <f>+B69-F70</f>
        <v>0</v>
      </c>
      <c r="G69" s="1" t="e">
        <f>+C69-G70</f>
        <v>#VALUE!</v>
      </c>
      <c r="H69" s="162"/>
      <c r="I69" s="22"/>
      <c r="J69" s="272">
        <v>429128</v>
      </c>
      <c r="K69" s="273">
        <v>375784.63548953197</v>
      </c>
      <c r="L69" s="273">
        <v>482471.36451046803</v>
      </c>
    </row>
    <row r="70" spans="1:12" x14ac:dyDescent="0.2">
      <c r="A70" s="26" t="s">
        <v>51</v>
      </c>
      <c r="B70" s="19">
        <v>17837</v>
      </c>
      <c r="C70" s="27">
        <f t="shared" si="22"/>
        <v>-12308</v>
      </c>
      <c r="D70" s="36">
        <f t="shared" si="23"/>
        <v>-40.829324929507379</v>
      </c>
      <c r="E70" s="22">
        <f t="shared" si="24"/>
        <v>-1</v>
      </c>
      <c r="F70" s="156">
        <f>SUM(B70:B76)</f>
        <v>342155</v>
      </c>
      <c r="G70" s="156" t="e">
        <f>SUM(C70:C76)</f>
        <v>#VALUE!</v>
      </c>
      <c r="H70" s="162"/>
      <c r="I70" s="22"/>
      <c r="J70" s="45">
        <v>30145</v>
      </c>
      <c r="K70" s="224">
        <v>19061.501377756304</v>
      </c>
      <c r="L70" s="224">
        <v>41228.4986222437</v>
      </c>
    </row>
    <row r="71" spans="1:12" x14ac:dyDescent="0.2">
      <c r="A71" s="26" t="s">
        <v>32</v>
      </c>
      <c r="B71" s="19">
        <v>55438</v>
      </c>
      <c r="C71" s="27">
        <f t="shared" si="22"/>
        <v>-22226</v>
      </c>
      <c r="D71" s="28">
        <f t="shared" si="23"/>
        <v>-28.618149979398432</v>
      </c>
      <c r="E71" s="22">
        <f t="shared" si="24"/>
        <v>-1</v>
      </c>
      <c r="F71" s="22"/>
      <c r="G71" s="22"/>
      <c r="H71" s="162"/>
      <c r="I71" s="22"/>
      <c r="J71" s="45">
        <v>77664</v>
      </c>
      <c r="K71" s="224">
        <v>59521.953950778669</v>
      </c>
      <c r="L71" s="224">
        <v>95806.046049221331</v>
      </c>
    </row>
    <row r="72" spans="1:12" x14ac:dyDescent="0.2">
      <c r="A72" s="26" t="s">
        <v>33</v>
      </c>
      <c r="B72" s="19">
        <v>108907</v>
      </c>
      <c r="C72" s="27">
        <f t="shared" si="22"/>
        <v>-24332</v>
      </c>
      <c r="D72" s="28">
        <f t="shared" si="23"/>
        <v>-18.261920308618347</v>
      </c>
      <c r="E72" s="22">
        <f t="shared" si="24"/>
        <v>0</v>
      </c>
      <c r="F72" s="22"/>
      <c r="G72" s="22"/>
      <c r="H72" s="162"/>
      <c r="I72" s="22"/>
      <c r="J72" s="45">
        <v>133239</v>
      </c>
      <c r="K72" s="224">
        <v>107875.6614203527</v>
      </c>
      <c r="L72" s="224">
        <v>158602.3385796473</v>
      </c>
    </row>
    <row r="73" spans="1:12" s="257" customFormat="1" x14ac:dyDescent="0.2">
      <c r="A73" s="26" t="s">
        <v>34</v>
      </c>
      <c r="B73" s="19">
        <v>89373</v>
      </c>
      <c r="C73" s="27">
        <f t="shared" si="22"/>
        <v>3064</v>
      </c>
      <c r="D73" s="28">
        <f t="shared" si="23"/>
        <v>3.5500353381455003</v>
      </c>
      <c r="E73" s="22">
        <f t="shared" si="24"/>
        <v>0</v>
      </c>
      <c r="F73" s="22"/>
      <c r="G73" s="22"/>
      <c r="H73" s="162"/>
      <c r="I73" s="22"/>
      <c r="J73" s="99">
        <v>86309</v>
      </c>
      <c r="K73" s="224">
        <v>67174.590095415886</v>
      </c>
      <c r="L73" s="224">
        <v>105443.40990458411</v>
      </c>
    </row>
    <row r="74" spans="1:12" s="257" customFormat="1" x14ac:dyDescent="0.2">
      <c r="A74" s="26" t="s">
        <v>117</v>
      </c>
      <c r="B74" s="19">
        <v>31152</v>
      </c>
      <c r="C74" s="27">
        <f t="shared" si="22"/>
        <v>-1527</v>
      </c>
      <c r="D74" s="28">
        <f t="shared" si="23"/>
        <v>-4.6727256035986411</v>
      </c>
      <c r="E74" s="22">
        <f t="shared" si="24"/>
        <v>0</v>
      </c>
      <c r="F74" s="22"/>
      <c r="G74" s="22"/>
      <c r="H74" s="162"/>
      <c r="I74" s="22"/>
      <c r="J74" s="99">
        <v>32679</v>
      </c>
      <c r="K74" s="224">
        <v>21009.48256114536</v>
      </c>
      <c r="L74" s="224">
        <v>44348.517438854644</v>
      </c>
    </row>
    <row r="75" spans="1:12" s="257" customFormat="1" x14ac:dyDescent="0.2">
      <c r="A75" s="26" t="s">
        <v>118</v>
      </c>
      <c r="B75" s="19">
        <v>39448</v>
      </c>
      <c r="C75" s="27">
        <f t="shared" si="22"/>
        <v>-29644</v>
      </c>
      <c r="D75" s="28">
        <f t="shared" si="23"/>
        <v>-42.90511202454698</v>
      </c>
      <c r="E75" s="22">
        <f t="shared" si="24"/>
        <v>-1</v>
      </c>
      <c r="F75" s="22"/>
      <c r="G75" s="22"/>
      <c r="H75" s="162"/>
      <c r="I75" s="22"/>
      <c r="J75" s="99">
        <v>69092</v>
      </c>
      <c r="K75" s="224">
        <v>51031.869752537095</v>
      </c>
      <c r="L75" s="224">
        <v>87152.130247462905</v>
      </c>
    </row>
    <row r="76" spans="1:12" x14ac:dyDescent="0.2">
      <c r="A76" s="26" t="s">
        <v>10</v>
      </c>
      <c r="B76" s="19" t="s">
        <v>168</v>
      </c>
      <c r="C76" s="27" t="e">
        <f t="shared" si="22"/>
        <v>#VALUE!</v>
      </c>
      <c r="D76" s="28" t="e">
        <f t="shared" si="23"/>
        <v>#VALUE!</v>
      </c>
      <c r="E76" s="22">
        <v>0</v>
      </c>
      <c r="F76" s="22"/>
      <c r="G76" s="22"/>
      <c r="H76" s="162"/>
      <c r="I76" s="22"/>
      <c r="J76" s="45">
        <v>0</v>
      </c>
      <c r="K76" s="224">
        <v>0</v>
      </c>
      <c r="L76" s="224">
        <v>0</v>
      </c>
    </row>
    <row r="77" spans="1:12" x14ac:dyDescent="0.2">
      <c r="A77" s="47"/>
      <c r="B77" s="44"/>
      <c r="C77" s="48"/>
      <c r="D77" s="49"/>
      <c r="E77" s="22"/>
      <c r="F77" s="22"/>
      <c r="G77" s="22"/>
      <c r="H77" s="162"/>
      <c r="I77" s="22"/>
      <c r="J77" s="45"/>
      <c r="K77" s="231"/>
      <c r="L77" s="231"/>
    </row>
    <row r="78" spans="1:12" x14ac:dyDescent="0.2">
      <c r="A78" s="11" t="s">
        <v>27</v>
      </c>
      <c r="B78" s="12">
        <v>1160839</v>
      </c>
      <c r="C78" s="13">
        <f>B78-J78</f>
        <v>-45058</v>
      </c>
      <c r="D78" s="14">
        <f>C78/J78*100</f>
        <v>-3.7364716887097327</v>
      </c>
      <c r="E78" s="15">
        <f>IF(B78&lt;K78,-1,IF(B78&gt;L78,1,0))</f>
        <v>0</v>
      </c>
      <c r="F78" s="15"/>
      <c r="G78" s="15"/>
      <c r="H78" s="163"/>
      <c r="I78" s="15"/>
      <c r="J78" s="208">
        <v>1205897</v>
      </c>
      <c r="K78" s="221">
        <v>1131005.1075049308</v>
      </c>
      <c r="L78" s="221">
        <v>1280788.8924950692</v>
      </c>
    </row>
    <row r="79" spans="1:12" x14ac:dyDescent="0.2">
      <c r="A79" s="18"/>
      <c r="B79" s="19"/>
      <c r="C79" s="20"/>
      <c r="D79" s="21"/>
      <c r="E79" s="22"/>
      <c r="F79" s="22"/>
      <c r="G79" s="22"/>
      <c r="H79" s="162"/>
      <c r="I79" s="22"/>
      <c r="J79" s="45"/>
      <c r="K79" s="231"/>
      <c r="L79" s="231"/>
    </row>
    <row r="80" spans="1:12" x14ac:dyDescent="0.2">
      <c r="A80" s="24" t="s">
        <v>44</v>
      </c>
      <c r="B80" s="41">
        <v>1160839</v>
      </c>
      <c r="C80" s="25">
        <f t="shared" ref="C80:C82" si="25">B80-J80</f>
        <v>-45058</v>
      </c>
      <c r="D80" s="42">
        <f t="shared" ref="D80:D82" si="26">C80/J80*100</f>
        <v>-3.7364716887097327</v>
      </c>
      <c r="E80" s="22">
        <f>IF(B80&lt;K80,-1,IF(B80&gt;L80,1,0))</f>
        <v>0</v>
      </c>
      <c r="F80" s="1">
        <f>+B80-F81</f>
        <v>0</v>
      </c>
      <c r="G80" s="156">
        <f>+C80-G81</f>
        <v>0</v>
      </c>
      <c r="H80" s="162"/>
      <c r="I80" s="22"/>
      <c r="J80" s="208">
        <v>1205897</v>
      </c>
      <c r="K80" s="221">
        <v>1131005.1075049308</v>
      </c>
      <c r="L80" s="221">
        <v>1280788.8924950692</v>
      </c>
    </row>
    <row r="81" spans="1:12" s="257" customFormat="1" ht="12.75" x14ac:dyDescent="0.2">
      <c r="A81" s="26" t="s">
        <v>140</v>
      </c>
      <c r="B81" s="19">
        <v>1088647</v>
      </c>
      <c r="C81" s="27">
        <f t="shared" si="25"/>
        <v>42115</v>
      </c>
      <c r="D81" s="28">
        <f t="shared" si="26"/>
        <v>4.0242438836079542</v>
      </c>
      <c r="E81" s="22">
        <f>IF(B81&lt;K81,-1,IF(B81&gt;L81,1,0))</f>
        <v>0</v>
      </c>
      <c r="F81" s="156">
        <f>SUM(B81:B83)</f>
        <v>1160839</v>
      </c>
      <c r="G81" s="156">
        <f>SUM(C81:C83)</f>
        <v>-45058</v>
      </c>
      <c r="H81" s="162"/>
      <c r="I81" s="22"/>
      <c r="J81" s="99">
        <v>1046532</v>
      </c>
      <c r="K81" s="224">
        <v>979446.97964265873</v>
      </c>
      <c r="L81" s="224">
        <v>1113617.0203573413</v>
      </c>
    </row>
    <row r="82" spans="1:12" s="257" customFormat="1" ht="12.75" x14ac:dyDescent="0.2">
      <c r="A82" s="50" t="s">
        <v>141</v>
      </c>
      <c r="B82" s="19">
        <v>48950</v>
      </c>
      <c r="C82" s="27">
        <f t="shared" si="25"/>
        <v>-65462</v>
      </c>
      <c r="D82" s="28">
        <f t="shared" si="26"/>
        <v>-57.216026290948506</v>
      </c>
      <c r="E82" s="22">
        <f>IF(B82&lt;K82,-1,IF(B82&gt;L82,1,0))</f>
        <v>-1</v>
      </c>
      <c r="F82" s="22"/>
      <c r="G82" s="22"/>
      <c r="H82" s="162"/>
      <c r="I82" s="22"/>
      <c r="J82" s="99">
        <v>114412</v>
      </c>
      <c r="K82" s="224">
        <v>96646.538150249646</v>
      </c>
      <c r="L82" s="224">
        <v>132177.46184975037</v>
      </c>
    </row>
    <row r="83" spans="1:12" s="257" customFormat="1" ht="12.75" x14ac:dyDescent="0.2">
      <c r="A83" s="50" t="s">
        <v>142</v>
      </c>
      <c r="B83" s="19">
        <v>23242</v>
      </c>
      <c r="C83" s="27">
        <f>B83-J83</f>
        <v>-21711</v>
      </c>
      <c r="D83" s="28">
        <f>C83/J83*100</f>
        <v>-48.29711031521812</v>
      </c>
      <c r="E83" s="22">
        <f>IF(B83&lt;K83,-1,IF(B83&gt;L83,1,0))</f>
        <v>-1</v>
      </c>
      <c r="F83" s="22"/>
      <c r="G83" s="22"/>
      <c r="H83" s="162"/>
      <c r="I83" s="22"/>
      <c r="J83" s="99">
        <v>44953</v>
      </c>
      <c r="K83" s="224">
        <v>34079.755734028986</v>
      </c>
      <c r="L83" s="224">
        <v>55826.244265971014</v>
      </c>
    </row>
    <row r="84" spans="1:12" s="257" customFormat="1" x14ac:dyDescent="0.2">
      <c r="A84" s="34"/>
      <c r="B84" s="19"/>
      <c r="C84" s="19"/>
      <c r="D84" s="28"/>
      <c r="E84" s="22"/>
      <c r="F84" s="22"/>
      <c r="G84" s="22"/>
      <c r="H84" s="162"/>
      <c r="I84" s="22"/>
      <c r="J84" s="99"/>
      <c r="K84" s="236"/>
      <c r="L84" s="236"/>
    </row>
    <row r="85" spans="1:12" s="257" customFormat="1" x14ac:dyDescent="0.2">
      <c r="A85" s="24" t="s">
        <v>45</v>
      </c>
      <c r="B85" s="146">
        <v>1160839</v>
      </c>
      <c r="C85" s="25">
        <f t="shared" ref="C85:C91" si="27">B85-J85</f>
        <v>-45058</v>
      </c>
      <c r="D85" s="147">
        <f t="shared" ref="D85:D91" si="28">C85/J85*100</f>
        <v>-3.7364716887097327</v>
      </c>
      <c r="E85" s="22">
        <f t="shared" ref="E85:E90" si="29">IF(B85&lt;K85,-1,IF(B85&gt;L85,1,0))</f>
        <v>0</v>
      </c>
      <c r="F85" s="1">
        <f>+B85-F86</f>
        <v>0</v>
      </c>
      <c r="G85" s="156">
        <f>+C85-G86</f>
        <v>0</v>
      </c>
      <c r="H85" s="162"/>
      <c r="I85" s="22"/>
      <c r="J85" s="208">
        <v>1205897</v>
      </c>
      <c r="K85" s="221">
        <v>1131005.1075049308</v>
      </c>
      <c r="L85" s="221">
        <v>1280788.8924950692</v>
      </c>
    </row>
    <row r="86" spans="1:12" s="257" customFormat="1" x14ac:dyDescent="0.2">
      <c r="A86" s="26" t="s">
        <v>41</v>
      </c>
      <c r="B86" s="19">
        <v>287801</v>
      </c>
      <c r="C86" s="27">
        <f t="shared" si="27"/>
        <v>-29375</v>
      </c>
      <c r="D86" s="28">
        <f t="shared" si="28"/>
        <v>-9.261419527328675</v>
      </c>
      <c r="E86" s="22">
        <f>IF(B86&lt;K86,-1,IF(B86&gt;L86,1,0))</f>
        <v>0</v>
      </c>
      <c r="F86" s="156">
        <f>SUM(B86:B91)</f>
        <v>1160839</v>
      </c>
      <c r="G86" s="156">
        <f>SUM(C86:C91)</f>
        <v>-45058</v>
      </c>
      <c r="H86" s="162"/>
      <c r="I86" s="22"/>
      <c r="J86" s="99">
        <v>317176</v>
      </c>
      <c r="K86" s="224">
        <v>283445.01078044577</v>
      </c>
      <c r="L86" s="224">
        <v>350906.98921955423</v>
      </c>
    </row>
    <row r="87" spans="1:12" s="257" customFormat="1" x14ac:dyDescent="0.2">
      <c r="A87" s="26" t="s">
        <v>29</v>
      </c>
      <c r="B87" s="19">
        <v>87450</v>
      </c>
      <c r="C87" s="27">
        <f t="shared" si="27"/>
        <v>-44</v>
      </c>
      <c r="D87" s="28">
        <f t="shared" si="28"/>
        <v>-5.0289162685441285E-2</v>
      </c>
      <c r="E87" s="22">
        <f t="shared" si="29"/>
        <v>0</v>
      </c>
      <c r="F87" s="22"/>
      <c r="G87" s="22"/>
      <c r="H87" s="162"/>
      <c r="I87" s="22"/>
      <c r="J87" s="99">
        <v>87494</v>
      </c>
      <c r="K87" s="224">
        <v>72745.346855349184</v>
      </c>
      <c r="L87" s="224">
        <v>102242.65314465082</v>
      </c>
    </row>
    <row r="88" spans="1:12" s="257" customFormat="1" x14ac:dyDescent="0.2">
      <c r="A88" s="26" t="s">
        <v>30</v>
      </c>
      <c r="B88" s="19">
        <v>72957</v>
      </c>
      <c r="C88" s="27">
        <f t="shared" si="27"/>
        <v>-8377</v>
      </c>
      <c r="D88" s="28">
        <f t="shared" si="28"/>
        <v>-10.299505741756215</v>
      </c>
      <c r="E88" s="22">
        <f t="shared" si="29"/>
        <v>0</v>
      </c>
      <c r="F88" s="22"/>
      <c r="G88" s="22"/>
      <c r="H88" s="162"/>
      <c r="I88" s="22"/>
      <c r="J88" s="99">
        <v>81334</v>
      </c>
      <c r="K88" s="224">
        <v>65656.431539125886</v>
      </c>
      <c r="L88" s="224">
        <v>97011.568460874114</v>
      </c>
    </row>
    <row r="89" spans="1:12" s="257" customFormat="1" x14ac:dyDescent="0.2">
      <c r="A89" s="26" t="s">
        <v>31</v>
      </c>
      <c r="B89" s="19">
        <v>173548</v>
      </c>
      <c r="C89" s="27">
        <f t="shared" si="27"/>
        <v>-16452</v>
      </c>
      <c r="D89" s="28">
        <f t="shared" si="28"/>
        <v>-8.6589473684210514</v>
      </c>
      <c r="E89" s="22">
        <f t="shared" si="29"/>
        <v>0</v>
      </c>
      <c r="F89" s="22"/>
      <c r="G89" s="22"/>
      <c r="H89" s="162"/>
      <c r="I89" s="22"/>
      <c r="J89" s="99">
        <v>190000</v>
      </c>
      <c r="K89" s="224">
        <v>163161.45980852007</v>
      </c>
      <c r="L89" s="224">
        <v>216838.54019147993</v>
      </c>
    </row>
    <row r="90" spans="1:12" s="257" customFormat="1" x14ac:dyDescent="0.2">
      <c r="A90" s="26" t="s">
        <v>22</v>
      </c>
      <c r="B90" s="19">
        <v>538890</v>
      </c>
      <c r="C90" s="27">
        <f t="shared" si="27"/>
        <v>8997</v>
      </c>
      <c r="D90" s="28">
        <f t="shared" si="28"/>
        <v>1.6978899513675403</v>
      </c>
      <c r="E90" s="22">
        <f t="shared" si="29"/>
        <v>0</v>
      </c>
      <c r="F90" s="22"/>
      <c r="G90" s="22"/>
      <c r="H90" s="162"/>
      <c r="I90" s="22"/>
      <c r="J90" s="99">
        <v>529893</v>
      </c>
      <c r="K90" s="224">
        <v>477851.8056059049</v>
      </c>
      <c r="L90" s="224">
        <v>581934.1943940951</v>
      </c>
    </row>
    <row r="91" spans="1:12" s="257" customFormat="1" x14ac:dyDescent="0.2">
      <c r="A91" s="26" t="s">
        <v>10</v>
      </c>
      <c r="B91" s="19">
        <v>193</v>
      </c>
      <c r="C91" s="27">
        <f t="shared" si="27"/>
        <v>193</v>
      </c>
      <c r="D91" s="28" t="e">
        <f t="shared" si="28"/>
        <v>#DIV/0!</v>
      </c>
      <c r="E91" s="22">
        <v>0</v>
      </c>
      <c r="F91" s="22"/>
      <c r="G91" s="22"/>
      <c r="H91" s="162"/>
      <c r="I91" s="22"/>
      <c r="J91" s="99">
        <v>0</v>
      </c>
      <c r="K91" s="224">
        <v>0</v>
      </c>
      <c r="L91" s="224">
        <v>0</v>
      </c>
    </row>
    <row r="92" spans="1:12" s="257" customFormat="1" x14ac:dyDescent="0.2">
      <c r="A92" s="34"/>
      <c r="B92" s="39"/>
      <c r="C92" s="19"/>
      <c r="D92" s="28"/>
      <c r="E92" s="22"/>
      <c r="F92" s="22"/>
      <c r="G92" s="22"/>
      <c r="H92" s="162"/>
      <c r="I92" s="22"/>
      <c r="J92" s="99"/>
      <c r="K92" s="236"/>
      <c r="L92" s="236"/>
    </row>
    <row r="93" spans="1:12" s="257" customFormat="1" ht="12.75" x14ac:dyDescent="0.2">
      <c r="A93" s="24" t="s">
        <v>143</v>
      </c>
      <c r="B93" s="146">
        <v>1160839</v>
      </c>
      <c r="C93" s="25">
        <f t="shared" ref="C93:C100" si="30">B93-J93</f>
        <v>-45058</v>
      </c>
      <c r="D93" s="147">
        <f t="shared" ref="D93:D100" si="31">C93/J93*100</f>
        <v>-3.7364716887097327</v>
      </c>
      <c r="E93" s="22">
        <f t="shared" ref="E93:E99" si="32">IF(B93&lt;K93,-1,IF(B93&gt;L93,1,0))</f>
        <v>0</v>
      </c>
      <c r="F93" s="1">
        <f>+B93-F94</f>
        <v>0</v>
      </c>
      <c r="G93" s="156">
        <f>+C93-G94</f>
        <v>0</v>
      </c>
      <c r="H93" s="162"/>
      <c r="I93" s="22"/>
      <c r="J93" s="208">
        <v>1205897</v>
      </c>
      <c r="K93" s="221">
        <v>1131005.1075049308</v>
      </c>
      <c r="L93" s="221">
        <v>1280788.8924950692</v>
      </c>
    </row>
    <row r="94" spans="1:12" s="257" customFormat="1" x14ac:dyDescent="0.2">
      <c r="A94" s="26" t="s">
        <v>51</v>
      </c>
      <c r="B94" s="19">
        <v>193634</v>
      </c>
      <c r="C94" s="27">
        <f t="shared" si="30"/>
        <v>-11032</v>
      </c>
      <c r="D94" s="36">
        <f t="shared" si="31"/>
        <v>-5.3902455708324784</v>
      </c>
      <c r="E94" s="22">
        <f t="shared" si="32"/>
        <v>0</v>
      </c>
      <c r="F94" s="156">
        <f>SUM(B94:B100)</f>
        <v>1160839</v>
      </c>
      <c r="G94" s="156">
        <f>SUM(C94:C100)</f>
        <v>-45058</v>
      </c>
      <c r="H94" s="162"/>
      <c r="I94" s="22"/>
      <c r="J94" s="99">
        <v>204666</v>
      </c>
      <c r="K94" s="224">
        <v>174618.95800769416</v>
      </c>
      <c r="L94" s="224">
        <v>234713.04199230584</v>
      </c>
    </row>
    <row r="95" spans="1:12" s="257" customFormat="1" x14ac:dyDescent="0.2">
      <c r="A95" s="26" t="s">
        <v>32</v>
      </c>
      <c r="B95" s="19">
        <v>271266</v>
      </c>
      <c r="C95" s="27">
        <f t="shared" si="30"/>
        <v>-16322</v>
      </c>
      <c r="D95" s="36">
        <f t="shared" si="31"/>
        <v>-5.6754802008428724</v>
      </c>
      <c r="E95" s="22">
        <f t="shared" si="32"/>
        <v>0</v>
      </c>
      <c r="F95" s="22"/>
      <c r="G95" s="22"/>
      <c r="H95" s="162"/>
      <c r="I95" s="22"/>
      <c r="J95" s="99">
        <v>287588</v>
      </c>
      <c r="K95" s="224">
        <v>249927.04461436646</v>
      </c>
      <c r="L95" s="224">
        <v>325248.95538563351</v>
      </c>
    </row>
    <row r="96" spans="1:12" s="257" customFormat="1" x14ac:dyDescent="0.2">
      <c r="A96" s="26" t="s">
        <v>33</v>
      </c>
      <c r="B96" s="19">
        <v>337070</v>
      </c>
      <c r="C96" s="27">
        <f t="shared" si="30"/>
        <v>-9650</v>
      </c>
      <c r="D96" s="36">
        <f t="shared" si="31"/>
        <v>-2.7832256575911396</v>
      </c>
      <c r="E96" s="22">
        <f t="shared" si="32"/>
        <v>0</v>
      </c>
      <c r="F96" s="22"/>
      <c r="G96" s="22"/>
      <c r="H96" s="162"/>
      <c r="I96" s="22"/>
      <c r="J96" s="99">
        <v>346720</v>
      </c>
      <c r="K96" s="224">
        <v>313561.14375806076</v>
      </c>
      <c r="L96" s="224">
        <v>379878.85624193924</v>
      </c>
    </row>
    <row r="97" spans="1:12" s="257" customFormat="1" x14ac:dyDescent="0.2">
      <c r="A97" s="26" t="s">
        <v>34</v>
      </c>
      <c r="B97" s="19">
        <v>180630</v>
      </c>
      <c r="C97" s="27">
        <f t="shared" si="30"/>
        <v>1894</v>
      </c>
      <c r="D97" s="36">
        <f t="shared" si="31"/>
        <v>1.0596634141974755</v>
      </c>
      <c r="E97" s="22">
        <f t="shared" si="32"/>
        <v>0</v>
      </c>
      <c r="F97" s="22"/>
      <c r="G97" s="22"/>
      <c r="H97" s="162"/>
      <c r="I97" s="22"/>
      <c r="J97" s="99">
        <v>178736</v>
      </c>
      <c r="K97" s="224">
        <v>154158.26150901522</v>
      </c>
      <c r="L97" s="224">
        <v>203313.73849098478</v>
      </c>
    </row>
    <row r="98" spans="1:12" s="257" customFormat="1" x14ac:dyDescent="0.2">
      <c r="A98" s="26" t="s">
        <v>117</v>
      </c>
      <c r="B98" s="19">
        <v>54585</v>
      </c>
      <c r="C98" s="27">
        <f t="shared" si="30"/>
        <v>-10244</v>
      </c>
      <c r="D98" s="36">
        <f t="shared" si="31"/>
        <v>-15.801570284903359</v>
      </c>
      <c r="E98" s="22">
        <f t="shared" si="32"/>
        <v>0</v>
      </c>
      <c r="F98" s="22"/>
      <c r="G98" s="22"/>
      <c r="H98" s="162"/>
      <c r="I98" s="22"/>
      <c r="J98" s="99">
        <v>64829</v>
      </c>
      <c r="K98" s="224">
        <v>50987.348933979651</v>
      </c>
      <c r="L98" s="224">
        <v>78670.651066020349</v>
      </c>
    </row>
    <row r="99" spans="1:12" s="257" customFormat="1" x14ac:dyDescent="0.2">
      <c r="A99" s="26" t="s">
        <v>118</v>
      </c>
      <c r="B99" s="19">
        <v>123217</v>
      </c>
      <c r="C99" s="27">
        <f t="shared" si="30"/>
        <v>1370</v>
      </c>
      <c r="D99" s="36">
        <f t="shared" si="31"/>
        <v>1.1243608788070285</v>
      </c>
      <c r="E99" s="22">
        <f t="shared" si="32"/>
        <v>0</v>
      </c>
      <c r="F99" s="22"/>
      <c r="G99" s="22"/>
      <c r="H99" s="162"/>
      <c r="I99" s="22"/>
      <c r="J99" s="99">
        <v>121847</v>
      </c>
      <c r="K99" s="224">
        <v>95726.282952935464</v>
      </c>
      <c r="L99" s="224">
        <v>147967.71704706454</v>
      </c>
    </row>
    <row r="100" spans="1:12" x14ac:dyDescent="0.2">
      <c r="A100" s="26" t="s">
        <v>10</v>
      </c>
      <c r="B100" s="19">
        <v>437</v>
      </c>
      <c r="C100" s="27">
        <f t="shared" si="30"/>
        <v>-1074</v>
      </c>
      <c r="D100" s="36">
        <f t="shared" si="31"/>
        <v>-71.078755790866978</v>
      </c>
      <c r="E100" s="22">
        <v>0</v>
      </c>
      <c r="F100" s="22"/>
      <c r="G100" s="22"/>
      <c r="H100" s="162"/>
      <c r="I100" s="22"/>
      <c r="J100" s="45">
        <v>1511</v>
      </c>
      <c r="K100" s="224">
        <v>0</v>
      </c>
      <c r="L100" s="224">
        <v>3370.7512685525776</v>
      </c>
    </row>
    <row r="101" spans="1:12" x14ac:dyDescent="0.2">
      <c r="A101" s="51"/>
      <c r="B101" s="52"/>
      <c r="C101" s="53"/>
      <c r="D101" s="54"/>
      <c r="E101" s="22"/>
      <c r="F101" s="22"/>
      <c r="G101" s="22"/>
      <c r="H101" s="162"/>
      <c r="I101" s="22"/>
      <c r="J101" s="45"/>
      <c r="K101" s="231"/>
      <c r="L101" s="231"/>
    </row>
    <row r="102" spans="1:12" x14ac:dyDescent="0.2">
      <c r="A102" s="55" t="s">
        <v>57</v>
      </c>
      <c r="B102" s="56"/>
      <c r="C102" s="57"/>
      <c r="D102" s="58"/>
      <c r="E102" s="15"/>
      <c r="F102" s="15"/>
      <c r="G102" s="15"/>
      <c r="H102" s="163"/>
      <c r="I102" s="15"/>
      <c r="J102" s="45"/>
      <c r="K102" s="281"/>
      <c r="L102" s="281"/>
    </row>
    <row r="103" spans="1:12" s="257" customFormat="1" x14ac:dyDescent="0.2">
      <c r="A103" s="60"/>
      <c r="B103" s="61"/>
      <c r="C103" s="62"/>
      <c r="D103" s="21"/>
      <c r="E103" s="22"/>
      <c r="F103" s="22"/>
      <c r="G103" s="22"/>
      <c r="H103" s="162"/>
      <c r="I103" s="22"/>
      <c r="K103" s="23"/>
      <c r="L103" s="23"/>
    </row>
    <row r="104" spans="1:12" x14ac:dyDescent="0.2">
      <c r="A104" s="63" t="s">
        <v>35</v>
      </c>
      <c r="B104" s="61"/>
      <c r="C104" s="64"/>
      <c r="D104" s="65"/>
      <c r="E104" s="22"/>
      <c r="F104" s="22"/>
      <c r="G104" s="22"/>
      <c r="H104" s="162"/>
      <c r="I104" s="22"/>
      <c r="K104" s="23"/>
      <c r="L104" s="23"/>
    </row>
    <row r="105" spans="1:12" x14ac:dyDescent="0.2">
      <c r="A105" s="66" t="s">
        <v>28</v>
      </c>
      <c r="B105" s="67">
        <v>60.918906762673828</v>
      </c>
      <c r="C105" s="54">
        <f t="shared" ref="C105:C107" si="33">B105-J105</f>
        <v>2.0309285218595434</v>
      </c>
      <c r="D105" s="54">
        <f t="shared" ref="D105:D107" si="34">C105/J105*100</f>
        <v>3.4487998782269971</v>
      </c>
      <c r="E105" s="22">
        <f>IF(B105&lt;K105,-1,IF(B105&gt;L105,1,0))</f>
        <v>1</v>
      </c>
      <c r="F105" s="22"/>
      <c r="G105" s="22"/>
      <c r="H105" s="162"/>
      <c r="I105" s="22"/>
      <c r="J105" s="68">
        <v>58.887978240814284</v>
      </c>
      <c r="K105" s="68">
        <v>56.875264800967749</v>
      </c>
      <c r="L105" s="68">
        <v>60.90069168066082</v>
      </c>
    </row>
    <row r="106" spans="1:12" ht="12.75" x14ac:dyDescent="0.2">
      <c r="A106" s="66" t="s">
        <v>144</v>
      </c>
      <c r="B106" s="67">
        <v>49.399831803426821</v>
      </c>
      <c r="C106" s="54">
        <f t="shared" si="33"/>
        <v>5.1418921757576328</v>
      </c>
      <c r="D106" s="54">
        <f t="shared" si="34"/>
        <v>11.618010732119629</v>
      </c>
      <c r="E106" s="22">
        <f>IF(B106&lt;K106,-1,IF(B106&gt;L106,1,0))</f>
        <v>1</v>
      </c>
      <c r="F106" s="22"/>
      <c r="G106" s="22"/>
      <c r="H106" s="162"/>
      <c r="I106" s="22"/>
      <c r="J106" s="68">
        <v>44.257939627669188</v>
      </c>
      <c r="K106" s="68">
        <v>42.704510072917209</v>
      </c>
      <c r="L106" s="68">
        <v>45.81136918242116</v>
      </c>
    </row>
    <row r="107" spans="1:12" x14ac:dyDescent="0.2">
      <c r="A107" s="66" t="s">
        <v>37</v>
      </c>
      <c r="B107" s="67">
        <v>39.081093237326172</v>
      </c>
      <c r="C107" s="54">
        <f t="shared" si="33"/>
        <v>-2.0309285218595363</v>
      </c>
      <c r="D107" s="54">
        <f t="shared" si="34"/>
        <v>-4.9399869793700031</v>
      </c>
      <c r="E107" s="22">
        <f>IF(B107&lt;K107,-1,IF(B107&gt;L107,1,0))</f>
        <v>-1</v>
      </c>
      <c r="F107" s="22"/>
      <c r="G107" s="22"/>
      <c r="H107" s="162"/>
      <c r="I107" s="22"/>
      <c r="J107" s="68">
        <v>41.112021759185708</v>
      </c>
      <c r="K107" s="68">
        <v>39.099308319339173</v>
      </c>
      <c r="L107" s="68">
        <v>43.124735199032244</v>
      </c>
    </row>
    <row r="108" spans="1:12" x14ac:dyDescent="0.2">
      <c r="A108" s="69"/>
      <c r="B108" s="67"/>
      <c r="C108" s="54"/>
      <c r="D108" s="54"/>
      <c r="E108" s="22"/>
      <c r="F108" s="22"/>
      <c r="G108" s="22"/>
      <c r="H108" s="162"/>
      <c r="I108" s="22"/>
      <c r="J108" s="23"/>
      <c r="K108" s="23"/>
      <c r="L108" s="23"/>
    </row>
    <row r="109" spans="1:12" x14ac:dyDescent="0.2">
      <c r="A109" s="63" t="s">
        <v>36</v>
      </c>
      <c r="B109" s="64"/>
      <c r="C109" s="65"/>
      <c r="D109" s="65"/>
      <c r="E109" s="22"/>
      <c r="F109" s="22"/>
      <c r="G109" s="22"/>
      <c r="H109" s="162"/>
      <c r="I109" s="22"/>
      <c r="J109" s="23"/>
      <c r="K109" s="23"/>
      <c r="L109" s="23"/>
    </row>
    <row r="110" spans="1:12" ht="12.75" x14ac:dyDescent="0.2">
      <c r="A110" s="66" t="s">
        <v>145</v>
      </c>
      <c r="B110" s="67">
        <v>18.908866838537826</v>
      </c>
      <c r="C110" s="54">
        <f t="shared" ref="C110:C111" si="35">B110-J110</f>
        <v>-5.934979138509604</v>
      </c>
      <c r="D110" s="54">
        <f t="shared" ref="D110:D111" si="36">C110/J110*100</f>
        <v>-23.889131916180666</v>
      </c>
      <c r="E110" s="22">
        <f>IF(B110&lt;K110,-1,IF(B110&gt;L110,1,0))</f>
        <v>-1</v>
      </c>
      <c r="F110" s="22"/>
      <c r="G110" s="22"/>
      <c r="H110" s="162"/>
      <c r="I110" s="22"/>
      <c r="J110" s="68">
        <v>24.84384597704743</v>
      </c>
      <c r="K110" s="68">
        <v>22.612180346408298</v>
      </c>
      <c r="L110" s="68">
        <v>27.075511607686558</v>
      </c>
    </row>
    <row r="111" spans="1:12" s="257" customFormat="1" ht="12.75" x14ac:dyDescent="0.2">
      <c r="A111" s="66" t="s">
        <v>220</v>
      </c>
      <c r="B111" s="67">
        <v>25.93762348058436</v>
      </c>
      <c r="C111" s="54">
        <f t="shared" si="35"/>
        <v>-2.3408294352652774</v>
      </c>
      <c r="D111" s="54">
        <f t="shared" si="36"/>
        <v>-8.2777846519081635</v>
      </c>
      <c r="E111" s="22">
        <f>IF(B111&lt;K111,-1,IF(B111&gt;L111,1,0))</f>
        <v>0</v>
      </c>
      <c r="F111" s="22"/>
      <c r="G111" s="22"/>
      <c r="H111" s="162"/>
      <c r="I111" s="22"/>
      <c r="J111" s="68">
        <v>28.278452915849638</v>
      </c>
      <c r="K111" s="68">
        <v>25.875703613322294</v>
      </c>
      <c r="L111" s="68">
        <v>30.681202218376985</v>
      </c>
    </row>
    <row r="112" spans="1:12" s="257" customFormat="1" x14ac:dyDescent="0.2">
      <c r="A112" s="69"/>
      <c r="B112" s="67"/>
      <c r="C112" s="54"/>
      <c r="D112" s="54"/>
      <c r="E112" s="22"/>
      <c r="F112" s="22"/>
      <c r="G112" s="22"/>
      <c r="H112" s="162"/>
      <c r="I112" s="22"/>
      <c r="J112" s="191"/>
      <c r="K112" s="191"/>
      <c r="L112" s="191"/>
    </row>
    <row r="113" spans="1:12" s="257" customFormat="1" x14ac:dyDescent="0.2">
      <c r="A113" s="63" t="s">
        <v>56</v>
      </c>
      <c r="B113" s="64"/>
      <c r="C113" s="65"/>
      <c r="D113" s="65"/>
      <c r="E113" s="22"/>
      <c r="F113" s="22"/>
      <c r="G113" s="22"/>
      <c r="H113" s="162"/>
      <c r="I113" s="22"/>
      <c r="J113" s="191"/>
      <c r="K113" s="191"/>
      <c r="L113" s="191"/>
    </row>
    <row r="114" spans="1:12" s="257" customFormat="1" ht="12.75" x14ac:dyDescent="0.2">
      <c r="A114" s="66" t="s">
        <v>221</v>
      </c>
      <c r="B114" s="67">
        <v>72.507189881009168</v>
      </c>
      <c r="C114" s="54">
        <f t="shared" ref="C114:C115" si="37">B114-J114</f>
        <v>-3.4901540785401295</v>
      </c>
      <c r="D114" s="54">
        <f t="shared" ref="D114:D115" si="38">C114/J114*100</f>
        <v>-4.5924684952119055</v>
      </c>
      <c r="E114" s="22">
        <f>IF(B114&lt;K114,-1,IF(B114&gt;L114,1,0))</f>
        <v>-1</v>
      </c>
      <c r="F114" s="22"/>
      <c r="G114" s="22"/>
      <c r="H114" s="162"/>
      <c r="I114" s="22"/>
      <c r="J114" s="68">
        <v>75.997343959549298</v>
      </c>
      <c r="K114" s="68">
        <v>73.478298069766836</v>
      </c>
      <c r="L114" s="68">
        <v>78.516389849331773</v>
      </c>
    </row>
    <row r="115" spans="1:12" s="257" customFormat="1" x14ac:dyDescent="0.2">
      <c r="A115" s="66" t="s">
        <v>77</v>
      </c>
      <c r="B115" s="67">
        <v>15.3118568293647</v>
      </c>
      <c r="C115" s="54">
        <f t="shared" si="37"/>
        <v>-3.7286716672224287</v>
      </c>
      <c r="D115" s="54">
        <f t="shared" si="38"/>
        <v>-19.58281603313041</v>
      </c>
      <c r="E115" s="22">
        <f>IF(B115&lt;K115,-1,IF(B115&gt;L115,1,0))</f>
        <v>-1</v>
      </c>
      <c r="F115" s="22"/>
      <c r="G115" s="22"/>
      <c r="H115" s="162"/>
      <c r="I115" s="22"/>
      <c r="J115" s="68">
        <v>19.040528496587129</v>
      </c>
      <c r="K115" s="68">
        <v>16.419678318643292</v>
      </c>
      <c r="L115" s="68">
        <v>21.661378674530962</v>
      </c>
    </row>
    <row r="116" spans="1:12" s="257" customFormat="1" x14ac:dyDescent="0.2">
      <c r="A116" s="66"/>
      <c r="B116" s="67"/>
      <c r="C116" s="54"/>
      <c r="D116" s="54"/>
      <c r="E116" s="70"/>
      <c r="F116" s="70"/>
      <c r="G116" s="70"/>
      <c r="H116" s="162"/>
      <c r="I116" s="70"/>
      <c r="J116" s="68"/>
      <c r="K116" s="68"/>
      <c r="L116" s="68"/>
    </row>
    <row r="117" spans="1:12" s="257" customFormat="1" x14ac:dyDescent="0.2">
      <c r="A117" s="63" t="s">
        <v>119</v>
      </c>
      <c r="B117" s="67"/>
      <c r="C117" s="54"/>
      <c r="D117" s="54"/>
      <c r="E117" s="70"/>
      <c r="F117" s="70"/>
      <c r="G117" s="70"/>
      <c r="H117" s="162"/>
      <c r="I117" s="70"/>
      <c r="J117" s="68"/>
      <c r="K117" s="68"/>
      <c r="L117" s="68"/>
    </row>
    <row r="118" spans="1:12" ht="13.5" thickBot="1" x14ac:dyDescent="0.25">
      <c r="A118" s="72" t="s">
        <v>222</v>
      </c>
      <c r="B118" s="73">
        <v>19.937230491881813</v>
      </c>
      <c r="C118" s="188">
        <f>B118-J118</f>
        <v>-6.812941887472391</v>
      </c>
      <c r="D118" s="74">
        <f>C118/J118*100</f>
        <v>-25.468777512367069</v>
      </c>
      <c r="E118" s="75">
        <f>IF(B118&lt;K118,-1,IF(B118&gt;L118,1,0))</f>
        <v>-1</v>
      </c>
      <c r="F118" s="70"/>
      <c r="G118" s="70"/>
      <c r="H118" s="162"/>
      <c r="I118" s="70"/>
      <c r="J118" s="76">
        <v>26.750172379354204</v>
      </c>
      <c r="K118" s="76">
        <v>24.575860239993315</v>
      </c>
      <c r="L118" s="76">
        <v>28.924484518715087</v>
      </c>
    </row>
    <row r="119" spans="1:12" s="257" customFormat="1" ht="11.25" customHeight="1" x14ac:dyDescent="0.2">
      <c r="A119" s="348" t="s">
        <v>146</v>
      </c>
      <c r="B119" s="348"/>
      <c r="C119" s="348"/>
      <c r="D119" s="348"/>
      <c r="E119" s="348"/>
      <c r="F119" s="256"/>
      <c r="G119" s="256"/>
      <c r="H119" s="166"/>
      <c r="I119" s="256"/>
    </row>
    <row r="120" spans="1:12" s="257" customFormat="1" ht="11.25" customHeight="1" x14ac:dyDescent="0.2">
      <c r="A120" s="338" t="s">
        <v>147</v>
      </c>
      <c r="B120" s="338"/>
      <c r="C120" s="338"/>
      <c r="D120" s="338"/>
      <c r="E120" s="338"/>
      <c r="F120" s="256"/>
      <c r="G120" s="256"/>
      <c r="H120" s="166"/>
      <c r="I120" s="256"/>
    </row>
    <row r="121" spans="1:12" s="257" customFormat="1" ht="11.25" customHeight="1" x14ac:dyDescent="0.2">
      <c r="A121" s="338" t="s">
        <v>148</v>
      </c>
      <c r="B121" s="338"/>
      <c r="C121" s="338"/>
      <c r="D121" s="338"/>
      <c r="E121" s="338"/>
      <c r="F121" s="256"/>
      <c r="G121" s="256"/>
      <c r="H121" s="166"/>
      <c r="I121" s="256"/>
    </row>
    <row r="122" spans="1:12" s="257" customFormat="1" ht="11.25" customHeight="1" x14ac:dyDescent="0.2">
      <c r="A122" s="338" t="s">
        <v>149</v>
      </c>
      <c r="B122" s="338"/>
      <c r="C122" s="338"/>
      <c r="D122" s="338"/>
      <c r="E122" s="338"/>
      <c r="F122" s="256"/>
      <c r="G122" s="256"/>
      <c r="H122" s="166"/>
      <c r="I122" s="256"/>
    </row>
    <row r="123" spans="1:12" s="257" customFormat="1" ht="11.25" customHeight="1" x14ac:dyDescent="0.2">
      <c r="A123" s="338" t="s">
        <v>169</v>
      </c>
      <c r="B123" s="338"/>
      <c r="C123" s="338"/>
      <c r="D123" s="338"/>
      <c r="E123" s="338"/>
      <c r="F123" s="256"/>
      <c r="G123" s="256"/>
      <c r="H123" s="166"/>
      <c r="I123" s="256"/>
    </row>
    <row r="124" spans="1:12" s="257" customFormat="1" ht="11.25" customHeight="1" x14ac:dyDescent="0.2">
      <c r="A124" s="338" t="s">
        <v>150</v>
      </c>
      <c r="B124" s="338"/>
      <c r="C124" s="338"/>
      <c r="D124" s="338"/>
      <c r="E124" s="338"/>
      <c r="F124" s="256"/>
      <c r="G124" s="256"/>
      <c r="H124" s="166"/>
      <c r="I124" s="256"/>
    </row>
    <row r="125" spans="1:12" s="257" customFormat="1" ht="11.25" customHeight="1" x14ac:dyDescent="0.2">
      <c r="A125" s="338" t="s">
        <v>151</v>
      </c>
      <c r="B125" s="338"/>
      <c r="C125" s="338"/>
      <c r="D125" s="338"/>
      <c r="E125" s="338"/>
      <c r="F125" s="256"/>
      <c r="G125" s="256"/>
      <c r="H125" s="166"/>
      <c r="I125" s="256"/>
    </row>
    <row r="126" spans="1:12" s="257" customFormat="1" ht="11.25" customHeight="1" x14ac:dyDescent="0.2">
      <c r="A126" s="338" t="s">
        <v>152</v>
      </c>
      <c r="B126" s="338"/>
      <c r="C126" s="338"/>
      <c r="D126" s="338"/>
      <c r="E126" s="338"/>
      <c r="F126" s="256"/>
      <c r="G126" s="256"/>
      <c r="H126" s="166"/>
      <c r="I126" s="256"/>
    </row>
    <row r="127" spans="1:12" s="257" customFormat="1" ht="11.25" customHeight="1" x14ac:dyDescent="0.2">
      <c r="A127" s="338" t="s">
        <v>153</v>
      </c>
      <c r="B127" s="338"/>
      <c r="C127" s="338"/>
      <c r="D127" s="338"/>
      <c r="E127" s="338"/>
      <c r="F127" s="256"/>
      <c r="G127" s="256"/>
      <c r="H127" s="166"/>
      <c r="I127" s="256"/>
    </row>
    <row r="128" spans="1:12" s="257" customFormat="1" ht="11.25" customHeight="1" x14ac:dyDescent="0.2">
      <c r="A128" s="338" t="s">
        <v>154</v>
      </c>
      <c r="B128" s="338"/>
      <c r="C128" s="338"/>
      <c r="D128" s="338"/>
      <c r="E128" s="338"/>
      <c r="F128" s="256"/>
      <c r="G128" s="256"/>
      <c r="H128" s="166"/>
      <c r="I128" s="256"/>
    </row>
    <row r="129" spans="1:33" s="257" customFormat="1" ht="11.25" customHeight="1" x14ac:dyDescent="0.2">
      <c r="A129" s="338" t="s">
        <v>155</v>
      </c>
      <c r="B129" s="338"/>
      <c r="C129" s="338"/>
      <c r="D129" s="338"/>
      <c r="E129" s="338"/>
      <c r="F129" s="256"/>
      <c r="G129" s="256"/>
      <c r="H129" s="166"/>
      <c r="I129" s="256"/>
    </row>
    <row r="130" spans="1:33" s="257" customFormat="1" ht="11.25" customHeight="1" x14ac:dyDescent="0.2">
      <c r="A130" s="338" t="s">
        <v>156</v>
      </c>
      <c r="B130" s="338"/>
      <c r="C130" s="338"/>
      <c r="D130" s="338"/>
      <c r="E130" s="338"/>
      <c r="F130" s="256"/>
      <c r="G130" s="256"/>
      <c r="H130" s="166"/>
      <c r="I130" s="256"/>
    </row>
    <row r="131" spans="1:33" s="257" customFormat="1" ht="11.25" customHeight="1" x14ac:dyDescent="0.2">
      <c r="A131" s="338" t="s">
        <v>231</v>
      </c>
      <c r="B131" s="338"/>
      <c r="C131" s="338"/>
      <c r="D131" s="338"/>
      <c r="E131" s="338"/>
      <c r="F131" s="256"/>
      <c r="G131" s="256"/>
      <c r="H131" s="166"/>
      <c r="I131" s="256"/>
    </row>
    <row r="132" spans="1:33" s="257" customFormat="1" ht="11.25" customHeight="1" x14ac:dyDescent="0.2">
      <c r="A132" s="338" t="s">
        <v>223</v>
      </c>
      <c r="B132" s="338"/>
      <c r="C132" s="338"/>
      <c r="D132" s="338"/>
      <c r="E132" s="338"/>
      <c r="F132" s="256"/>
      <c r="G132" s="256"/>
      <c r="H132" s="166"/>
      <c r="I132" s="256"/>
    </row>
    <row r="133" spans="1:33" s="257" customFormat="1" x14ac:dyDescent="0.2">
      <c r="A133" s="339" t="s">
        <v>224</v>
      </c>
      <c r="B133" s="339"/>
      <c r="C133" s="339"/>
      <c r="D133" s="339"/>
      <c r="E133" s="339"/>
      <c r="F133" s="256"/>
      <c r="G133" s="256"/>
      <c r="H133" s="166"/>
      <c r="I133" s="256"/>
      <c r="J133" s="256"/>
      <c r="K133" s="256"/>
      <c r="L133" s="256"/>
      <c r="M133" s="256"/>
      <c r="N133" s="256"/>
      <c r="O133" s="256"/>
      <c r="P133" s="256"/>
      <c r="Q133" s="256"/>
      <c r="R133" s="256"/>
      <c r="S133" s="256"/>
      <c r="T133" s="256"/>
      <c r="U133" s="256"/>
      <c r="V133" s="256"/>
      <c r="W133" s="256"/>
      <c r="X133" s="256"/>
      <c r="Y133" s="256"/>
      <c r="Z133" s="256"/>
      <c r="AA133" s="256"/>
      <c r="AB133" s="256"/>
      <c r="AC133" s="256"/>
      <c r="AD133" s="256"/>
      <c r="AE133" s="256"/>
      <c r="AF133" s="256"/>
      <c r="AG133" s="256"/>
    </row>
    <row r="134" spans="1:33" s="257" customFormat="1" ht="11.25" customHeight="1" x14ac:dyDescent="0.2">
      <c r="A134" s="338" t="s">
        <v>157</v>
      </c>
      <c r="B134" s="338"/>
      <c r="C134" s="338"/>
      <c r="D134" s="338"/>
      <c r="E134" s="338"/>
      <c r="F134" s="256"/>
      <c r="G134" s="256"/>
      <c r="H134" s="166"/>
      <c r="I134" s="256"/>
    </row>
    <row r="135" spans="1:33" s="257" customFormat="1" ht="11.25" customHeight="1" x14ac:dyDescent="0.2">
      <c r="A135" s="341" t="s">
        <v>237</v>
      </c>
      <c r="B135" s="341"/>
      <c r="C135" s="341"/>
      <c r="D135" s="341"/>
      <c r="E135" s="341"/>
      <c r="F135" s="258"/>
      <c r="G135" s="258"/>
      <c r="H135" s="167"/>
      <c r="I135" s="258"/>
    </row>
    <row r="136" spans="1:33" x14ac:dyDescent="0.2">
      <c r="A136" s="77">
        <v>1</v>
      </c>
      <c r="B136" s="77">
        <v>-1</v>
      </c>
      <c r="C136" s="77">
        <v>0</v>
      </c>
      <c r="F136" s="43"/>
      <c r="G136" s="43"/>
      <c r="H136" s="43"/>
      <c r="I136" s="43"/>
    </row>
  </sheetData>
  <mergeCells count="30">
    <mergeCell ref="A1:E1"/>
    <mergeCell ref="A2:E2"/>
    <mergeCell ref="A3:E3"/>
    <mergeCell ref="J3:L3"/>
    <mergeCell ref="A4:A5"/>
    <mergeCell ref="C4:D4"/>
    <mergeCell ref="E4:E5"/>
    <mergeCell ref="F4:G4"/>
    <mergeCell ref="H4:I4"/>
    <mergeCell ref="J4:J5"/>
    <mergeCell ref="A127:E127"/>
    <mergeCell ref="K4:L4"/>
    <mergeCell ref="F7:G7"/>
    <mergeCell ref="H7:I7"/>
    <mergeCell ref="A119:E119"/>
    <mergeCell ref="A120:E120"/>
    <mergeCell ref="A121:E121"/>
    <mergeCell ref="A122:E122"/>
    <mergeCell ref="A123:E123"/>
    <mergeCell ref="A124:E124"/>
    <mergeCell ref="A125:E125"/>
    <mergeCell ref="A126:E126"/>
    <mergeCell ref="A134:E134"/>
    <mergeCell ref="A135:E135"/>
    <mergeCell ref="A128:E128"/>
    <mergeCell ref="A129:E129"/>
    <mergeCell ref="A130:E130"/>
    <mergeCell ref="A131:E131"/>
    <mergeCell ref="A132:E132"/>
    <mergeCell ref="A133:E133"/>
  </mergeCells>
  <conditionalFormatting sqref="A136:C136 E118 E114:E115 E110:E111 E105:E107 E93:E100 E85:E91 E80:E83 E78 E53 E49:E51 E40:E47 E36:E38 E28:E34 E26 E24 E20:E22 E18 E7 E9:E16 E69:E76 E55:E59 E61:E65 E67">
    <cfRule type="iconSet" priority="5">
      <iconSet iconSet="3Arrows" showValue="0">
        <cfvo type="percent" val="0"/>
        <cfvo type="percent" val="33"/>
        <cfvo type="percent" val="67"/>
      </iconSet>
    </cfRule>
  </conditionalFormatting>
  <conditionalFormatting sqref="E116:E117">
    <cfRule type="iconSet" priority="6">
      <iconSet iconSet="3Arrows" showValue="0">
        <cfvo type="percent" val="0"/>
        <cfvo type="percent" val="33"/>
        <cfvo type="percent" val="67"/>
      </iconSet>
    </cfRule>
  </conditionalFormatting>
  <conditionalFormatting sqref="F116:I117">
    <cfRule type="iconSet" priority="4">
      <iconSet iconSet="3Arrows" showValue="0">
        <cfvo type="percent" val="0"/>
        <cfvo type="percent" val="33"/>
        <cfvo type="percent" val="67"/>
      </iconSet>
    </cfRule>
  </conditionalFormatting>
  <conditionalFormatting sqref="F118:I118 F110:I111 F105:I107 F95:I100 F87:I91 F82:I83 F78:I78 F53:I53 F51:I51 F42:I47 F38:I38 F30:I34 F26:I26 F24:G24 F22:G22 F18:I18 F7 F71:I76 F114:I115 F63:I67 F11:I16 H9:I10 H28:I29 H40:I41 H36:I37 H49:I50 F59:I59 H55:I58 H61:I62 H69:I70 H80:I81 H85:I86 H93:I94 H7 I24">
    <cfRule type="iconSet" priority="3">
      <iconSet iconSet="3Arrows" showValue="0">
        <cfvo type="percent" val="0"/>
        <cfvo type="percent" val="33"/>
        <cfvo type="percent" val="67"/>
      </iconSet>
    </cfRule>
  </conditionalFormatting>
  <conditionalFormatting sqref="H4 F4">
    <cfRule type="iconSet" priority="2">
      <iconSet iconSet="3Arrows" showValue="0">
        <cfvo type="percent" val="0"/>
        <cfvo type="percent" val="33"/>
        <cfvo type="percent" val="67"/>
      </iconSet>
    </cfRule>
  </conditionalFormatting>
  <conditionalFormatting sqref="E6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37"/>
  <sheetViews>
    <sheetView view="pageBreakPreview" zoomScaleNormal="100" zoomScaleSheetLayoutView="100" workbookViewId="0">
      <pane xSplit="1" ySplit="5" topLeftCell="B90" activePane="bottomRight" state="frozen"/>
      <selection activeCell="J8" sqref="J8"/>
      <selection pane="topRight" activeCell="J8" sqref="J8"/>
      <selection pane="bottomLeft" activeCell="J8" sqref="J8"/>
      <selection pane="bottomRight" activeCell="J93" activeCellId="2" sqref="J80:L80 J85:L85 J93:L93"/>
    </sheetView>
  </sheetViews>
  <sheetFormatPr baseColWidth="10" defaultColWidth="11.42578125" defaultRowHeight="11.25" x14ac:dyDescent="0.2"/>
  <cols>
    <col min="1" max="1" width="39" style="10" customWidth="1"/>
    <col min="2" max="4" width="9.140625" style="10" customWidth="1"/>
    <col min="5" max="5" width="20.85546875" style="10" customWidth="1"/>
    <col min="6" max="6" width="7.5703125" style="10" bestFit="1" customWidth="1"/>
    <col min="7" max="7" width="7.85546875" style="10" bestFit="1" customWidth="1"/>
    <col min="8" max="8" width="5.7109375" style="10" bestFit="1" customWidth="1"/>
    <col min="9" max="9" width="4" style="10" bestFit="1" customWidth="1"/>
    <col min="10" max="12" width="11.42578125" style="10" customWidth="1"/>
    <col min="13" max="16384" width="11.42578125" style="10"/>
  </cols>
  <sheetData>
    <row r="1" spans="1:14" x14ac:dyDescent="0.2">
      <c r="A1" s="329" t="s">
        <v>242</v>
      </c>
      <c r="B1" s="329"/>
      <c r="C1" s="329"/>
      <c r="D1" s="329"/>
      <c r="E1" s="329"/>
      <c r="F1" s="260"/>
      <c r="G1" s="260"/>
      <c r="H1" s="159"/>
      <c r="I1" s="260"/>
    </row>
    <row r="2" spans="1:14" x14ac:dyDescent="0.2">
      <c r="A2" s="329" t="s">
        <v>163</v>
      </c>
      <c r="B2" s="329"/>
      <c r="C2" s="329"/>
      <c r="D2" s="329"/>
      <c r="E2" s="329"/>
      <c r="F2" s="260"/>
      <c r="G2" s="260"/>
      <c r="H2" s="159"/>
      <c r="I2" s="260"/>
    </row>
    <row r="3" spans="1:14" ht="12" thickBot="1" x14ac:dyDescent="0.25">
      <c r="A3" s="330" t="s">
        <v>266</v>
      </c>
      <c r="B3" s="330"/>
      <c r="C3" s="330"/>
      <c r="D3" s="330"/>
      <c r="E3" s="330"/>
      <c r="F3" s="261"/>
      <c r="G3" s="261"/>
      <c r="H3" s="159"/>
      <c r="I3" s="261"/>
      <c r="J3" s="326" t="s">
        <v>235</v>
      </c>
      <c r="K3" s="326"/>
      <c r="L3" s="326"/>
    </row>
    <row r="4" spans="1:14" ht="15" customHeight="1" x14ac:dyDescent="0.2">
      <c r="A4" s="349" t="s">
        <v>16</v>
      </c>
      <c r="B4" s="3" t="s">
        <v>265</v>
      </c>
      <c r="C4" s="350" t="s">
        <v>78</v>
      </c>
      <c r="D4" s="350"/>
      <c r="E4" s="351" t="s">
        <v>112</v>
      </c>
      <c r="F4" s="335" t="s">
        <v>204</v>
      </c>
      <c r="G4" s="335"/>
      <c r="H4" s="336" t="s">
        <v>205</v>
      </c>
      <c r="I4" s="337"/>
      <c r="J4" s="352" t="s">
        <v>233</v>
      </c>
      <c r="K4" s="346" t="s">
        <v>79</v>
      </c>
      <c r="L4" s="347"/>
    </row>
    <row r="5" spans="1:14" ht="13.5" customHeight="1" thickBot="1" x14ac:dyDescent="0.25">
      <c r="A5" s="345"/>
      <c r="B5" s="6" t="s">
        <v>239</v>
      </c>
      <c r="C5" s="6" t="s">
        <v>53</v>
      </c>
      <c r="D5" s="6" t="s">
        <v>52</v>
      </c>
      <c r="E5" s="334"/>
      <c r="F5" s="155"/>
      <c r="G5" s="155"/>
      <c r="H5" s="160" t="s">
        <v>234</v>
      </c>
      <c r="I5" s="155"/>
      <c r="J5" s="328"/>
      <c r="K5" s="259" t="s">
        <v>80</v>
      </c>
      <c r="L5" s="259" t="s">
        <v>81</v>
      </c>
    </row>
    <row r="6" spans="1:14" x14ac:dyDescent="0.2">
      <c r="A6" s="268"/>
      <c r="B6" s="269"/>
      <c r="C6" s="269"/>
      <c r="D6" s="270"/>
      <c r="E6" s="43"/>
      <c r="F6" s="4"/>
      <c r="G6" s="4"/>
      <c r="H6" s="161"/>
      <c r="I6" s="4"/>
    </row>
    <row r="7" spans="1:14" x14ac:dyDescent="0.2">
      <c r="A7" s="11" t="s">
        <v>243</v>
      </c>
      <c r="B7" s="12">
        <v>1416106</v>
      </c>
      <c r="C7" s="13">
        <f>B7-J7</f>
        <v>16116</v>
      </c>
      <c r="D7" s="14">
        <f>C7/J7*100</f>
        <v>1.1511510796505688</v>
      </c>
      <c r="E7" s="15">
        <f>IF(B7&lt;K7,-1,IF(B7&gt;L7,1,0))</f>
        <v>0</v>
      </c>
      <c r="F7" s="335"/>
      <c r="G7" s="335"/>
      <c r="H7" s="336"/>
      <c r="I7" s="337"/>
      <c r="J7" s="282">
        <v>1399990</v>
      </c>
      <c r="K7" s="221">
        <v>1360300.608419582</v>
      </c>
      <c r="L7" s="221">
        <v>1439679.391580418</v>
      </c>
    </row>
    <row r="8" spans="1:14" s="257" customFormat="1" x14ac:dyDescent="0.2">
      <c r="A8" s="18"/>
      <c r="B8" s="19"/>
      <c r="C8" s="20"/>
      <c r="D8" s="21"/>
      <c r="E8" s="22"/>
      <c r="F8" s="22"/>
      <c r="G8" s="22"/>
      <c r="H8" s="162"/>
      <c r="I8" s="22"/>
      <c r="J8" s="212"/>
      <c r="K8" s="222"/>
      <c r="L8" s="222"/>
    </row>
    <row r="9" spans="1:14" s="257" customFormat="1" x14ac:dyDescent="0.2">
      <c r="A9" s="24" t="s">
        <v>65</v>
      </c>
      <c r="B9" s="20">
        <v>1416106</v>
      </c>
      <c r="C9" s="25">
        <f t="shared" ref="C9:C16" si="0">B9-J9</f>
        <v>16116</v>
      </c>
      <c r="D9" s="21">
        <f t="shared" ref="D9:D16" si="1">C9/J9*100</f>
        <v>1.1511510796505688</v>
      </c>
      <c r="E9" s="22">
        <f t="shared" ref="E9:E15" si="2">IF(B9&lt;K9,-1,IF(B9&gt;L9,1,0))</f>
        <v>0</v>
      </c>
      <c r="F9" s="1">
        <f>+B9-F10</f>
        <v>0</v>
      </c>
      <c r="G9" s="1">
        <f>+C9-G10</f>
        <v>0</v>
      </c>
      <c r="H9" s="162"/>
      <c r="I9" s="22"/>
      <c r="J9" s="282">
        <v>1399990</v>
      </c>
      <c r="K9" s="221">
        <v>1360300.608419582</v>
      </c>
      <c r="L9" s="221">
        <v>1439679.391580418</v>
      </c>
    </row>
    <row r="10" spans="1:14" s="257" customFormat="1" x14ac:dyDescent="0.2">
      <c r="A10" s="26" t="s">
        <v>64</v>
      </c>
      <c r="B10" s="19">
        <v>343587</v>
      </c>
      <c r="C10" s="27">
        <f t="shared" si="0"/>
        <v>248</v>
      </c>
      <c r="D10" s="28">
        <f t="shared" si="1"/>
        <v>7.2231817533108672E-2</v>
      </c>
      <c r="E10" s="22">
        <f t="shared" si="2"/>
        <v>0</v>
      </c>
      <c r="F10" s="156">
        <f>SUM(B10:B16)</f>
        <v>1416106</v>
      </c>
      <c r="G10" s="156">
        <f>SUM(C10:C16)</f>
        <v>16116</v>
      </c>
      <c r="H10" s="162"/>
      <c r="I10" s="22"/>
      <c r="J10" s="212">
        <v>343339</v>
      </c>
      <c r="K10" s="212">
        <v>323529.27333328687</v>
      </c>
      <c r="L10" s="212">
        <v>363148.72666671313</v>
      </c>
      <c r="M10" s="30"/>
      <c r="N10" s="30"/>
    </row>
    <row r="11" spans="1:14" s="257" customFormat="1" x14ac:dyDescent="0.2">
      <c r="A11" s="26" t="s">
        <v>41</v>
      </c>
      <c r="B11" s="19">
        <v>229740</v>
      </c>
      <c r="C11" s="27">
        <f t="shared" si="0"/>
        <v>10902</v>
      </c>
      <c r="D11" s="28">
        <f t="shared" si="1"/>
        <v>4.9817673347407672</v>
      </c>
      <c r="E11" s="22">
        <f t="shared" si="2"/>
        <v>0</v>
      </c>
      <c r="F11" s="22"/>
      <c r="G11" s="22"/>
      <c r="H11" s="162"/>
      <c r="I11" s="22"/>
      <c r="J11" s="212">
        <v>218838</v>
      </c>
      <c r="K11" s="212">
        <v>206182.65915326367</v>
      </c>
      <c r="L11" s="212">
        <v>231493.34084673633</v>
      </c>
      <c r="M11" s="30"/>
      <c r="N11" s="30"/>
    </row>
    <row r="12" spans="1:14" s="257" customFormat="1" x14ac:dyDescent="0.2">
      <c r="A12" s="26" t="s">
        <v>29</v>
      </c>
      <c r="B12" s="19">
        <v>194769</v>
      </c>
      <c r="C12" s="27">
        <f t="shared" si="0"/>
        <v>-7851</v>
      </c>
      <c r="D12" s="28">
        <f t="shared" si="1"/>
        <v>-3.8747408942848685</v>
      </c>
      <c r="E12" s="22">
        <f t="shared" si="2"/>
        <v>0</v>
      </c>
      <c r="F12" s="22"/>
      <c r="G12" s="22"/>
      <c r="H12" s="162"/>
      <c r="I12" s="22"/>
      <c r="J12" s="212">
        <v>202620</v>
      </c>
      <c r="K12" s="212">
        <v>190103.21070674071</v>
      </c>
      <c r="L12" s="212">
        <v>215136.78929325929</v>
      </c>
      <c r="M12" s="30"/>
      <c r="N12" s="30"/>
    </row>
    <row r="13" spans="1:14" s="257" customFormat="1" x14ac:dyDescent="0.2">
      <c r="A13" s="26" t="s">
        <v>30</v>
      </c>
      <c r="B13" s="19">
        <v>188301</v>
      </c>
      <c r="C13" s="27">
        <f t="shared" si="0"/>
        <v>5434</v>
      </c>
      <c r="D13" s="28">
        <f t="shared" si="1"/>
        <v>2.9715585644211369</v>
      </c>
      <c r="E13" s="22">
        <f t="shared" si="2"/>
        <v>0</v>
      </c>
      <c r="F13" s="22"/>
      <c r="G13" s="22"/>
      <c r="H13" s="162"/>
      <c r="I13" s="22"/>
      <c r="J13" s="212">
        <v>182867</v>
      </c>
      <c r="K13" s="212">
        <v>170314.35479567776</v>
      </c>
      <c r="L13" s="212">
        <v>195419.64520432224</v>
      </c>
      <c r="M13" s="30"/>
      <c r="N13" s="30"/>
    </row>
    <row r="14" spans="1:14" s="257" customFormat="1" x14ac:dyDescent="0.2">
      <c r="A14" s="26" t="s">
        <v>31</v>
      </c>
      <c r="B14" s="19">
        <v>251300</v>
      </c>
      <c r="C14" s="27">
        <f t="shared" si="0"/>
        <v>-2995</v>
      </c>
      <c r="D14" s="28">
        <f t="shared" si="1"/>
        <v>-1.1777659804557699</v>
      </c>
      <c r="E14" s="22">
        <f t="shared" si="2"/>
        <v>0</v>
      </c>
      <c r="F14" s="22"/>
      <c r="G14" s="22"/>
      <c r="H14" s="162"/>
      <c r="I14" s="22"/>
      <c r="J14" s="212">
        <v>254295</v>
      </c>
      <c r="K14" s="212">
        <v>240932.32443628897</v>
      </c>
      <c r="L14" s="212">
        <v>267657.67556371103</v>
      </c>
      <c r="M14" s="30"/>
      <c r="N14" s="30"/>
    </row>
    <row r="15" spans="1:14" s="257" customFormat="1" x14ac:dyDescent="0.2">
      <c r="A15" s="26" t="s">
        <v>22</v>
      </c>
      <c r="B15" s="19">
        <v>208178</v>
      </c>
      <c r="C15" s="27">
        <f t="shared" si="0"/>
        <v>10309</v>
      </c>
      <c r="D15" s="28">
        <f t="shared" si="1"/>
        <v>5.2100126851603843</v>
      </c>
      <c r="E15" s="22">
        <f t="shared" si="2"/>
        <v>0</v>
      </c>
      <c r="F15" s="22"/>
      <c r="G15" s="22"/>
      <c r="H15" s="162"/>
      <c r="I15" s="22"/>
      <c r="J15" s="212">
        <v>197869</v>
      </c>
      <c r="K15" s="212">
        <v>184733.79463018556</v>
      </c>
      <c r="L15" s="212">
        <v>211004.20536981444</v>
      </c>
      <c r="M15" s="30"/>
      <c r="N15" s="30"/>
    </row>
    <row r="16" spans="1:14" s="257" customFormat="1" x14ac:dyDescent="0.2">
      <c r="A16" s="26" t="s">
        <v>10</v>
      </c>
      <c r="B16" s="19">
        <v>231</v>
      </c>
      <c r="C16" s="27">
        <f t="shared" si="0"/>
        <v>69</v>
      </c>
      <c r="D16" s="28">
        <f t="shared" si="1"/>
        <v>42.592592592592595</v>
      </c>
      <c r="E16" s="22">
        <v>0</v>
      </c>
      <c r="F16" s="22"/>
      <c r="G16" s="22"/>
      <c r="H16" s="162"/>
      <c r="I16" s="22"/>
      <c r="J16" s="212">
        <v>162</v>
      </c>
      <c r="K16" s="212" t="s">
        <v>168</v>
      </c>
      <c r="L16" s="212" t="s">
        <v>168</v>
      </c>
      <c r="M16" s="30"/>
      <c r="N16" s="30"/>
    </row>
    <row r="17" spans="1:14" x14ac:dyDescent="0.2">
      <c r="A17" s="31"/>
      <c r="B17" s="19"/>
      <c r="C17" s="19"/>
      <c r="D17" s="28"/>
      <c r="E17" s="22"/>
      <c r="F17" s="22"/>
      <c r="G17" s="22"/>
      <c r="H17" s="162"/>
      <c r="I17" s="22"/>
      <c r="J17" s="222"/>
      <c r="K17" s="222"/>
      <c r="L17" s="222"/>
    </row>
    <row r="18" spans="1:14" x14ac:dyDescent="0.2">
      <c r="A18" s="11" t="s">
        <v>18</v>
      </c>
      <c r="B18" s="12">
        <v>1072519</v>
      </c>
      <c r="C18" s="13">
        <f>B18-J18</f>
        <v>15868</v>
      </c>
      <c r="D18" s="14">
        <f>C18/J18*100</f>
        <v>1.5017257353657925</v>
      </c>
      <c r="E18" s="15">
        <f>IF(B18&lt;K18,-1,IF(B18&gt;L18,1,0))</f>
        <v>0</v>
      </c>
      <c r="F18" s="15"/>
      <c r="G18" s="15"/>
      <c r="H18" s="163"/>
      <c r="I18" s="15"/>
      <c r="J18" s="282">
        <v>1056651</v>
      </c>
      <c r="K18" s="221">
        <v>1028425.4307467674</v>
      </c>
      <c r="L18" s="221">
        <v>1084876.5692532326</v>
      </c>
    </row>
    <row r="19" spans="1:14" s="257" customFormat="1" x14ac:dyDescent="0.2">
      <c r="A19" s="18"/>
      <c r="B19" s="20"/>
      <c r="C19" s="20"/>
      <c r="D19" s="21"/>
      <c r="E19" s="22"/>
      <c r="F19" s="22"/>
      <c r="G19" s="22"/>
      <c r="H19" s="162"/>
      <c r="I19" s="22"/>
      <c r="J19" s="212"/>
      <c r="K19" s="222"/>
      <c r="L19" s="222"/>
    </row>
    <row r="20" spans="1:14" x14ac:dyDescent="0.2">
      <c r="A20" s="24" t="s">
        <v>19</v>
      </c>
      <c r="B20" s="20">
        <v>594069</v>
      </c>
      <c r="C20" s="25">
        <f t="shared" ref="C20:C22" si="3">B20-J20</f>
        <v>24740</v>
      </c>
      <c r="D20" s="21">
        <f t="shared" ref="D20:D22" si="4">C20/J20*100</f>
        <v>4.3454663296617593</v>
      </c>
      <c r="E20" s="22">
        <f>IF(B20&lt;K20,-1,IF(B20&gt;L20,1,0))</f>
        <v>1</v>
      </c>
      <c r="F20" s="1">
        <f>+B20-F21</f>
        <v>0</v>
      </c>
      <c r="G20" s="1">
        <f>+C20-G21</f>
        <v>0</v>
      </c>
      <c r="H20" s="165">
        <f>+B20/1000</f>
        <v>594.06899999999996</v>
      </c>
      <c r="I20" s="158">
        <f>+C20/1000</f>
        <v>24.74</v>
      </c>
      <c r="J20" s="282">
        <v>569329</v>
      </c>
      <c r="K20" s="223">
        <v>547270.28045127564</v>
      </c>
      <c r="L20" s="223">
        <v>591387.71954872436</v>
      </c>
      <c r="M20" s="138"/>
    </row>
    <row r="21" spans="1:14" x14ac:dyDescent="0.2">
      <c r="A21" s="26" t="s">
        <v>58</v>
      </c>
      <c r="B21" s="19">
        <v>502023</v>
      </c>
      <c r="C21" s="27">
        <f t="shared" si="3"/>
        <v>54939</v>
      </c>
      <c r="D21" s="28">
        <f t="shared" si="4"/>
        <v>12.288294817081354</v>
      </c>
      <c r="E21" s="22">
        <f>IF(B21&lt;K21,-1,IF(B21&gt;L21,1,0))</f>
        <v>1</v>
      </c>
      <c r="F21" s="156">
        <f>SUM(B21:B22)</f>
        <v>594069</v>
      </c>
      <c r="G21" s="156">
        <f>SUM(C21:C22)</f>
        <v>24740</v>
      </c>
      <c r="H21" s="165">
        <f>+B21/1000</f>
        <v>502.02300000000002</v>
      </c>
      <c r="I21" s="158">
        <f t="shared" ref="I21:I22" si="5">+C21/1000</f>
        <v>54.939</v>
      </c>
      <c r="J21" s="222">
        <v>447084</v>
      </c>
      <c r="K21" s="224">
        <v>428412.71549892775</v>
      </c>
      <c r="L21" s="224">
        <v>465755.28450107225</v>
      </c>
      <c r="M21" s="138"/>
      <c r="N21" s="138"/>
    </row>
    <row r="22" spans="1:14" x14ac:dyDescent="0.2">
      <c r="A22" s="26" t="s">
        <v>59</v>
      </c>
      <c r="B22" s="19">
        <v>92046</v>
      </c>
      <c r="C22" s="27">
        <f t="shared" si="3"/>
        <v>-30199</v>
      </c>
      <c r="D22" s="28">
        <f t="shared" si="4"/>
        <v>-24.703668861712135</v>
      </c>
      <c r="E22" s="22">
        <f>IF(B22&lt;K22,-1,IF(B22&gt;L22,1,0))</f>
        <v>-1</v>
      </c>
      <c r="F22" s="22"/>
      <c r="G22" s="22"/>
      <c r="H22" s="165">
        <f>+B22/1000</f>
        <v>92.046000000000006</v>
      </c>
      <c r="I22" s="158">
        <f t="shared" si="5"/>
        <v>-30.199000000000002</v>
      </c>
      <c r="J22" s="222">
        <v>122245</v>
      </c>
      <c r="K22" s="224">
        <v>111164.73490737399</v>
      </c>
      <c r="L22" s="224">
        <v>133325.26509262601</v>
      </c>
      <c r="M22" s="138"/>
    </row>
    <row r="23" spans="1:14" x14ac:dyDescent="0.2">
      <c r="A23" s="34"/>
      <c r="B23" s="19"/>
      <c r="C23" s="19"/>
      <c r="D23" s="28"/>
      <c r="E23" s="22"/>
      <c r="F23" s="22"/>
      <c r="G23" s="22"/>
      <c r="H23" s="162"/>
      <c r="I23" s="22"/>
      <c r="J23" s="222"/>
      <c r="K23" s="222"/>
      <c r="L23" s="222"/>
    </row>
    <row r="24" spans="1:14" s="257" customFormat="1" x14ac:dyDescent="0.2">
      <c r="A24" s="24" t="s">
        <v>20</v>
      </c>
      <c r="B24" s="20">
        <v>478450</v>
      </c>
      <c r="C24" s="25">
        <f>B24-J24</f>
        <v>-8872</v>
      </c>
      <c r="D24" s="21">
        <f>C24/J24*100</f>
        <v>-1.8205621744965341</v>
      </c>
      <c r="E24" s="22">
        <f>IF(B24&lt;K24,-1,IF(B24&gt;L24,1,0))</f>
        <v>0</v>
      </c>
      <c r="F24" s="22"/>
      <c r="G24" s="22"/>
      <c r="H24" s="165">
        <f>+B24/1000</f>
        <v>478.45</v>
      </c>
      <c r="I24" s="22"/>
      <c r="J24" s="215">
        <v>487322</v>
      </c>
      <c r="K24" s="223">
        <v>467393.11575964373</v>
      </c>
      <c r="L24" s="223">
        <v>507250.88424035627</v>
      </c>
    </row>
    <row r="25" spans="1:14" x14ac:dyDescent="0.2">
      <c r="A25" s="31"/>
      <c r="B25" s="19"/>
      <c r="C25" s="19"/>
      <c r="D25" s="28"/>
      <c r="E25" s="22"/>
      <c r="F25" s="22"/>
      <c r="G25" s="22"/>
      <c r="H25" s="162"/>
      <c r="I25" s="22"/>
      <c r="J25" s="282"/>
      <c r="K25" s="282"/>
      <c r="L25" s="282"/>
    </row>
    <row r="26" spans="1:14" ht="12.75" x14ac:dyDescent="0.2">
      <c r="A26" s="11" t="s">
        <v>133</v>
      </c>
      <c r="B26" s="12">
        <v>502023</v>
      </c>
      <c r="C26" s="13">
        <f>B26-J26</f>
        <v>54939</v>
      </c>
      <c r="D26" s="14">
        <f>C26/J26*100</f>
        <v>12.288294817081354</v>
      </c>
      <c r="E26" s="15">
        <f>IF(B26&lt;K26,-1,IF(B26&gt;L26,1,0))</f>
        <v>1</v>
      </c>
      <c r="F26" s="15"/>
      <c r="G26" s="15"/>
      <c r="H26" s="163"/>
      <c r="I26" s="15"/>
      <c r="J26" s="282">
        <v>447084</v>
      </c>
      <c r="K26" s="221">
        <v>428412.71549892775</v>
      </c>
      <c r="L26" s="221">
        <v>465755.28450107225</v>
      </c>
    </row>
    <row r="27" spans="1:14" s="257" customFormat="1" x14ac:dyDescent="0.2">
      <c r="A27" s="18"/>
      <c r="B27" s="19"/>
      <c r="C27" s="20"/>
      <c r="D27" s="21"/>
      <c r="E27" s="22"/>
      <c r="F27" s="22"/>
      <c r="G27" s="22"/>
      <c r="H27" s="162"/>
      <c r="I27" s="22"/>
      <c r="J27" s="212"/>
      <c r="K27" s="223"/>
      <c r="L27" s="223"/>
    </row>
    <row r="28" spans="1:14" x14ac:dyDescent="0.2">
      <c r="A28" s="24" t="s">
        <v>21</v>
      </c>
      <c r="B28" s="20">
        <v>502023</v>
      </c>
      <c r="C28" s="25">
        <f t="shared" ref="C28:C34" si="6">B28-J28</f>
        <v>54939</v>
      </c>
      <c r="D28" s="21">
        <f t="shared" ref="D28:D33" si="7">C28/J28*100</f>
        <v>12.288294817081354</v>
      </c>
      <c r="E28" s="22">
        <f t="shared" ref="E28:E33" si="8">IF(B28&lt;K28,-1,IF(B28&gt;L28,1,0))</f>
        <v>1</v>
      </c>
      <c r="F28" s="1">
        <f>+B28-F29</f>
        <v>0</v>
      </c>
      <c r="G28" s="1">
        <f>+C28-G29</f>
        <v>0</v>
      </c>
      <c r="H28" s="162"/>
      <c r="I28" s="22"/>
      <c r="J28" s="282">
        <v>447084</v>
      </c>
      <c r="K28" s="221">
        <v>428412.71549892775</v>
      </c>
      <c r="L28" s="221">
        <v>465755.28450107225</v>
      </c>
    </row>
    <row r="29" spans="1:14" s="257" customFormat="1" x14ac:dyDescent="0.2">
      <c r="A29" s="26" t="s">
        <v>41</v>
      </c>
      <c r="B29" s="19">
        <v>57625</v>
      </c>
      <c r="C29" s="27">
        <f t="shared" si="6"/>
        <v>8036</v>
      </c>
      <c r="D29" s="28">
        <f t="shared" si="7"/>
        <v>16.205206799895137</v>
      </c>
      <c r="E29" s="22">
        <f t="shared" si="8"/>
        <v>1</v>
      </c>
      <c r="F29" s="156">
        <f>SUM(B29:B34)</f>
        <v>502023</v>
      </c>
      <c r="G29" s="156">
        <f>SUM(C29:C34)</f>
        <v>54939</v>
      </c>
      <c r="H29" s="162"/>
      <c r="I29" s="22"/>
      <c r="J29" s="212">
        <v>49589</v>
      </c>
      <c r="K29" s="224">
        <v>43337.010414236342</v>
      </c>
      <c r="L29" s="224">
        <v>55840.989585763658</v>
      </c>
    </row>
    <row r="30" spans="1:14" x14ac:dyDescent="0.2">
      <c r="A30" s="26" t="s">
        <v>29</v>
      </c>
      <c r="B30" s="19">
        <v>121049</v>
      </c>
      <c r="C30" s="27">
        <f t="shared" si="6"/>
        <v>10390</v>
      </c>
      <c r="D30" s="28">
        <f t="shared" si="7"/>
        <v>9.3892046738177655</v>
      </c>
      <c r="E30" s="22">
        <f t="shared" si="8"/>
        <v>1</v>
      </c>
      <c r="F30" s="22"/>
      <c r="G30" s="22"/>
      <c r="H30" s="162"/>
      <c r="I30" s="22"/>
      <c r="J30" s="222">
        <v>110659</v>
      </c>
      <c r="K30" s="224">
        <v>101033.25447630788</v>
      </c>
      <c r="L30" s="224">
        <v>120284.74552369212</v>
      </c>
    </row>
    <row r="31" spans="1:14" x14ac:dyDescent="0.2">
      <c r="A31" s="26" t="s">
        <v>30</v>
      </c>
      <c r="B31" s="19">
        <v>122068</v>
      </c>
      <c r="C31" s="27">
        <f t="shared" si="6"/>
        <v>13570</v>
      </c>
      <c r="D31" s="28">
        <f t="shared" si="7"/>
        <v>12.507142988810854</v>
      </c>
      <c r="E31" s="22">
        <f t="shared" si="8"/>
        <v>1</v>
      </c>
      <c r="F31" s="22"/>
      <c r="G31" s="22"/>
      <c r="H31" s="162"/>
      <c r="I31" s="22"/>
      <c r="J31" s="222">
        <v>108498</v>
      </c>
      <c r="K31" s="224">
        <v>99287.75453366655</v>
      </c>
      <c r="L31" s="224">
        <v>117708.24546633345</v>
      </c>
    </row>
    <row r="32" spans="1:14" x14ac:dyDescent="0.2">
      <c r="A32" s="26" t="s">
        <v>31</v>
      </c>
      <c r="B32" s="19">
        <v>152395</v>
      </c>
      <c r="C32" s="27">
        <f t="shared" si="6"/>
        <v>16097</v>
      </c>
      <c r="D32" s="28">
        <f t="shared" si="7"/>
        <v>11.810151286152401</v>
      </c>
      <c r="E32" s="22">
        <f t="shared" si="8"/>
        <v>1</v>
      </c>
      <c r="F32" s="22"/>
      <c r="G32" s="22"/>
      <c r="H32" s="162"/>
      <c r="I32" s="22"/>
      <c r="J32" s="222">
        <v>136298</v>
      </c>
      <c r="K32" s="224">
        <v>126947.06615555832</v>
      </c>
      <c r="L32" s="224">
        <v>145648.93384444166</v>
      </c>
    </row>
    <row r="33" spans="1:12" x14ac:dyDescent="0.2">
      <c r="A33" s="26" t="s">
        <v>22</v>
      </c>
      <c r="B33" s="19">
        <v>48742</v>
      </c>
      <c r="C33" s="27">
        <f t="shared" si="6"/>
        <v>6864</v>
      </c>
      <c r="D33" s="28">
        <f t="shared" si="7"/>
        <v>16.390467548593534</v>
      </c>
      <c r="E33" s="22">
        <f t="shared" si="8"/>
        <v>1</v>
      </c>
      <c r="F33" s="22"/>
      <c r="G33" s="22"/>
      <c r="H33" s="162"/>
      <c r="I33" s="22"/>
      <c r="J33" s="222">
        <v>41878</v>
      </c>
      <c r="K33" s="224">
        <v>36285.609780999948</v>
      </c>
      <c r="L33" s="224">
        <v>47470.390219000052</v>
      </c>
    </row>
    <row r="34" spans="1:12" x14ac:dyDescent="0.2">
      <c r="A34" s="26" t="s">
        <v>10</v>
      </c>
      <c r="B34" s="19">
        <v>144</v>
      </c>
      <c r="C34" s="27">
        <f t="shared" si="6"/>
        <v>-18</v>
      </c>
      <c r="D34" s="28">
        <f>C34/J34*100</f>
        <v>-11.111111111111111</v>
      </c>
      <c r="E34" s="22">
        <v>0</v>
      </c>
      <c r="F34" s="22"/>
      <c r="G34" s="22"/>
      <c r="H34" s="162"/>
      <c r="I34" s="22"/>
      <c r="J34" s="222">
        <v>162</v>
      </c>
      <c r="K34" s="224" t="s">
        <v>168</v>
      </c>
      <c r="L34" s="224" t="s">
        <v>168</v>
      </c>
    </row>
    <row r="35" spans="1:12" x14ac:dyDescent="0.2">
      <c r="A35" s="34"/>
      <c r="B35" s="19"/>
      <c r="C35" s="19"/>
      <c r="D35" s="28"/>
      <c r="E35" s="22"/>
      <c r="F35" s="22"/>
      <c r="G35" s="22"/>
      <c r="H35" s="162"/>
      <c r="I35" s="22"/>
      <c r="J35" s="222"/>
      <c r="K35" s="222"/>
      <c r="L35" s="222"/>
    </row>
    <row r="36" spans="1:12" ht="12.75" x14ac:dyDescent="0.2">
      <c r="A36" s="24" t="s">
        <v>134</v>
      </c>
      <c r="B36" s="20">
        <v>502023</v>
      </c>
      <c r="C36" s="25">
        <f t="shared" ref="C36:C38" si="9">B36-J36</f>
        <v>54939</v>
      </c>
      <c r="D36" s="21">
        <f>C36/J36*100</f>
        <v>12.288294817081354</v>
      </c>
      <c r="E36" s="22">
        <f>IF(B36&lt;K36,-1,IF(B36&gt;L36,1,0))</f>
        <v>1</v>
      </c>
      <c r="F36" s="1">
        <f>+B36-F37</f>
        <v>0</v>
      </c>
      <c r="G36" s="1">
        <f>+C36-G37</f>
        <v>0</v>
      </c>
      <c r="H36" s="162"/>
      <c r="I36" s="22"/>
      <c r="J36" s="282">
        <v>447084</v>
      </c>
      <c r="K36" s="221">
        <v>428412.71549892775</v>
      </c>
      <c r="L36" s="221">
        <v>465755.28450107225</v>
      </c>
    </row>
    <row r="37" spans="1:12" x14ac:dyDescent="0.2">
      <c r="A37" s="26" t="s">
        <v>23</v>
      </c>
      <c r="B37" s="19">
        <v>178141</v>
      </c>
      <c r="C37" s="27">
        <f t="shared" si="9"/>
        <v>32735</v>
      </c>
      <c r="D37" s="28">
        <f t="shared" ref="D37:D38" si="10">C37/J37*100</f>
        <v>22.512826155729474</v>
      </c>
      <c r="E37" s="22">
        <f>IF(B37&lt;K37,-1,IF(B37&gt;L37,1,0))</f>
        <v>1</v>
      </c>
      <c r="F37" s="156">
        <f>SUM(B37:B38)</f>
        <v>502023</v>
      </c>
      <c r="G37" s="156">
        <f>SUM(C37:C38)</f>
        <v>54939</v>
      </c>
      <c r="H37" s="162"/>
      <c r="I37" s="22"/>
      <c r="J37" s="222">
        <v>145406</v>
      </c>
      <c r="K37" s="224">
        <v>132958.20117844251</v>
      </c>
      <c r="L37" s="224">
        <v>157853.79882155749</v>
      </c>
    </row>
    <row r="38" spans="1:12" x14ac:dyDescent="0.2">
      <c r="A38" s="26" t="s">
        <v>24</v>
      </c>
      <c r="B38" s="19">
        <v>323882</v>
      </c>
      <c r="C38" s="27">
        <f t="shared" si="9"/>
        <v>22204</v>
      </c>
      <c r="D38" s="28">
        <f t="shared" si="10"/>
        <v>7.360165474446263</v>
      </c>
      <c r="E38" s="22">
        <f>IF(B38&lt;K38,-1,IF(B38&gt;L38,1,0))</f>
        <v>1</v>
      </c>
      <c r="F38" s="22"/>
      <c r="G38" s="22"/>
      <c r="H38" s="162"/>
      <c r="I38" s="22"/>
      <c r="J38" s="222">
        <v>301678</v>
      </c>
      <c r="K38" s="224">
        <v>286029.42610917642</v>
      </c>
      <c r="L38" s="224">
        <v>317326.57389082358</v>
      </c>
    </row>
    <row r="39" spans="1:12" x14ac:dyDescent="0.2">
      <c r="A39" s="34"/>
      <c r="B39" s="19"/>
      <c r="C39" s="19"/>
      <c r="D39" s="28"/>
      <c r="E39" s="22"/>
      <c r="F39" s="22"/>
      <c r="G39" s="22"/>
      <c r="H39" s="162"/>
      <c r="I39" s="22"/>
      <c r="J39" s="222"/>
      <c r="K39" s="224"/>
      <c r="L39" s="224"/>
    </row>
    <row r="40" spans="1:12" ht="12.75" x14ac:dyDescent="0.2">
      <c r="A40" s="24" t="s">
        <v>135</v>
      </c>
      <c r="B40" s="20">
        <v>502023</v>
      </c>
      <c r="C40" s="25">
        <f t="shared" ref="C40:C47" si="11">B40-J40</f>
        <v>54939</v>
      </c>
      <c r="D40" s="21">
        <f t="shared" ref="D40:D47" si="12">C40/J40*100</f>
        <v>12.288294817081354</v>
      </c>
      <c r="E40" s="22">
        <f t="shared" ref="E40:E46" si="13">IF(B40&lt;K40,-1,IF(B40&gt;L40,1,0))</f>
        <v>1</v>
      </c>
      <c r="F40" s="1">
        <f>+B40-F41</f>
        <v>0</v>
      </c>
      <c r="G40" s="1">
        <f>+C40-G41</f>
        <v>0</v>
      </c>
      <c r="H40" s="162"/>
      <c r="I40" s="22"/>
      <c r="J40" s="282">
        <v>447084</v>
      </c>
      <c r="K40" s="221">
        <v>428412.71549892775</v>
      </c>
      <c r="L40" s="221">
        <v>465755.28450107225</v>
      </c>
    </row>
    <row r="41" spans="1:12" x14ac:dyDescent="0.2">
      <c r="A41" s="26" t="s">
        <v>51</v>
      </c>
      <c r="B41" s="19">
        <v>74986</v>
      </c>
      <c r="C41" s="27">
        <f t="shared" si="11"/>
        <v>1818</v>
      </c>
      <c r="D41" s="36">
        <f t="shared" si="12"/>
        <v>2.4846927618631094</v>
      </c>
      <c r="E41" s="22">
        <f t="shared" si="13"/>
        <v>0</v>
      </c>
      <c r="F41" s="156">
        <f>SUM(B41:B47)</f>
        <v>502023</v>
      </c>
      <c r="G41" s="156">
        <f>SUM(C41:C47)</f>
        <v>54939</v>
      </c>
      <c r="H41" s="162"/>
      <c r="I41" s="22"/>
      <c r="J41" s="222">
        <v>73168</v>
      </c>
      <c r="K41" s="224">
        <v>65778.733673996758</v>
      </c>
      <c r="L41" s="224">
        <v>80557.266326003242</v>
      </c>
    </row>
    <row r="42" spans="1:12" s="257" customFormat="1" x14ac:dyDescent="0.2">
      <c r="A42" s="26" t="s">
        <v>32</v>
      </c>
      <c r="B42" s="19">
        <v>176958</v>
      </c>
      <c r="C42" s="27">
        <f t="shared" si="11"/>
        <v>17692</v>
      </c>
      <c r="D42" s="36">
        <f t="shared" si="12"/>
        <v>11.108460060527671</v>
      </c>
      <c r="E42" s="22">
        <f t="shared" si="13"/>
        <v>1</v>
      </c>
      <c r="F42" s="22"/>
      <c r="G42" s="22"/>
      <c r="H42" s="162"/>
      <c r="I42" s="22"/>
      <c r="J42" s="212">
        <v>159266</v>
      </c>
      <c r="K42" s="224">
        <v>146426.69162286201</v>
      </c>
      <c r="L42" s="224">
        <v>172105.30837713799</v>
      </c>
    </row>
    <row r="43" spans="1:12" s="257" customFormat="1" x14ac:dyDescent="0.2">
      <c r="A43" s="26" t="s">
        <v>33</v>
      </c>
      <c r="B43" s="19">
        <v>97685</v>
      </c>
      <c r="C43" s="27">
        <f t="shared" si="11"/>
        <v>10000</v>
      </c>
      <c r="D43" s="36">
        <f t="shared" si="12"/>
        <v>11.404459143525118</v>
      </c>
      <c r="E43" s="22">
        <f t="shared" si="13"/>
        <v>1</v>
      </c>
      <c r="F43" s="22"/>
      <c r="G43" s="22"/>
      <c r="H43" s="162"/>
      <c r="I43" s="22"/>
      <c r="J43" s="212">
        <v>87685</v>
      </c>
      <c r="K43" s="224">
        <v>79755.417982615079</v>
      </c>
      <c r="L43" s="224">
        <v>95614.582017384921</v>
      </c>
    </row>
    <row r="44" spans="1:12" s="257" customFormat="1" x14ac:dyDescent="0.2">
      <c r="A44" s="26" t="s">
        <v>34</v>
      </c>
      <c r="B44" s="19">
        <v>72363</v>
      </c>
      <c r="C44" s="27">
        <f t="shared" si="11"/>
        <v>12810</v>
      </c>
      <c r="D44" s="36">
        <f t="shared" si="12"/>
        <v>21.510251372726817</v>
      </c>
      <c r="E44" s="22">
        <f t="shared" si="13"/>
        <v>1</v>
      </c>
      <c r="F44" s="22"/>
      <c r="G44" s="22"/>
      <c r="H44" s="162"/>
      <c r="I44" s="22"/>
      <c r="J44" s="212">
        <v>59553</v>
      </c>
      <c r="K44" s="224">
        <v>52484.228918760862</v>
      </c>
      <c r="L44" s="224">
        <v>66621.771081239145</v>
      </c>
    </row>
    <row r="45" spans="1:12" s="257" customFormat="1" x14ac:dyDescent="0.2">
      <c r="A45" s="26" t="s">
        <v>117</v>
      </c>
      <c r="B45" s="19">
        <v>19204</v>
      </c>
      <c r="C45" s="27">
        <f t="shared" si="11"/>
        <v>5016</v>
      </c>
      <c r="D45" s="36">
        <f t="shared" si="12"/>
        <v>35.353820129687058</v>
      </c>
      <c r="E45" s="22">
        <f t="shared" si="13"/>
        <v>1</v>
      </c>
      <c r="F45" s="22"/>
      <c r="G45" s="22"/>
      <c r="H45" s="162"/>
      <c r="I45" s="22"/>
      <c r="J45" s="212">
        <v>14188</v>
      </c>
      <c r="K45" s="224">
        <v>10778.740130335944</v>
      </c>
      <c r="L45" s="224">
        <v>17597.259869664056</v>
      </c>
    </row>
    <row r="46" spans="1:12" s="257" customFormat="1" x14ac:dyDescent="0.2">
      <c r="A46" s="26" t="s">
        <v>118</v>
      </c>
      <c r="B46" s="19">
        <v>60428</v>
      </c>
      <c r="C46" s="27">
        <f t="shared" si="11"/>
        <v>7475</v>
      </c>
      <c r="D46" s="36">
        <f t="shared" si="12"/>
        <v>14.116291805941117</v>
      </c>
      <c r="E46" s="22">
        <f t="shared" si="13"/>
        <v>0</v>
      </c>
      <c r="F46" s="22"/>
      <c r="G46" s="22"/>
      <c r="H46" s="162"/>
      <c r="I46" s="22"/>
      <c r="J46" s="212">
        <v>52953</v>
      </c>
      <c r="K46" s="224">
        <v>44772.637686561568</v>
      </c>
      <c r="L46" s="224">
        <v>61133.362313438432</v>
      </c>
    </row>
    <row r="47" spans="1:12" s="257" customFormat="1" x14ac:dyDescent="0.2">
      <c r="A47" s="26" t="s">
        <v>10</v>
      </c>
      <c r="B47" s="19">
        <v>399</v>
      </c>
      <c r="C47" s="27">
        <f t="shared" si="11"/>
        <v>128</v>
      </c>
      <c r="D47" s="36">
        <f t="shared" si="12"/>
        <v>47.232472324723247</v>
      </c>
      <c r="E47" s="22">
        <v>0</v>
      </c>
      <c r="F47" s="22"/>
      <c r="G47" s="22"/>
      <c r="H47" s="162"/>
      <c r="I47" s="22"/>
      <c r="J47" s="212">
        <v>271</v>
      </c>
      <c r="K47" s="224" t="s">
        <v>168</v>
      </c>
      <c r="L47" s="224" t="s">
        <v>168</v>
      </c>
    </row>
    <row r="48" spans="1:12" x14ac:dyDescent="0.2">
      <c r="A48" s="34"/>
      <c r="B48" s="19"/>
      <c r="C48" s="19"/>
      <c r="D48" s="28"/>
      <c r="E48" s="22"/>
      <c r="F48" s="22"/>
      <c r="G48" s="22"/>
      <c r="H48" s="162"/>
      <c r="I48" s="22"/>
      <c r="J48" s="222"/>
      <c r="K48" s="222"/>
      <c r="L48" s="222"/>
    </row>
    <row r="49" spans="1:13" ht="12.75" x14ac:dyDescent="0.2">
      <c r="A49" s="24" t="s">
        <v>136</v>
      </c>
      <c r="B49" s="20">
        <v>502023</v>
      </c>
      <c r="C49" s="25">
        <f t="shared" ref="C49:C51" si="14">B49-J49</f>
        <v>54939</v>
      </c>
      <c r="D49" s="21">
        <f t="shared" ref="D49:D51" si="15">C49/J49*100</f>
        <v>12.288294817081354</v>
      </c>
      <c r="E49" s="22">
        <f>IF(B49&lt;K49,-1,IF(B49&gt;L49,1,0))</f>
        <v>1</v>
      </c>
      <c r="F49" s="1">
        <f>+B49-F50</f>
        <v>0</v>
      </c>
      <c r="G49" s="1">
        <f>+C49-G50</f>
        <v>0</v>
      </c>
      <c r="H49" s="162"/>
      <c r="I49" s="22"/>
      <c r="J49" s="282">
        <v>447084</v>
      </c>
      <c r="K49" s="221">
        <v>428412.71549892775</v>
      </c>
      <c r="L49" s="221">
        <v>465755.28450107225</v>
      </c>
    </row>
    <row r="50" spans="1:13" x14ac:dyDescent="0.2">
      <c r="A50" s="26" t="s">
        <v>25</v>
      </c>
      <c r="B50" s="19">
        <v>455390</v>
      </c>
      <c r="C50" s="27">
        <f t="shared" si="14"/>
        <v>51657</v>
      </c>
      <c r="D50" s="28">
        <f t="shared" si="15"/>
        <v>12.794842135767945</v>
      </c>
      <c r="E50" s="22">
        <f>IF(B50&lt;K50,-1,IF(B50&gt;L50,1,0))</f>
        <v>1</v>
      </c>
      <c r="F50" s="156">
        <f>SUM(B50:B51)</f>
        <v>502023</v>
      </c>
      <c r="G50" s="156">
        <f>SUM(C50:C51)</f>
        <v>54939</v>
      </c>
      <c r="H50" s="162"/>
      <c r="I50" s="22"/>
      <c r="J50" s="222">
        <v>403733</v>
      </c>
      <c r="K50" s="224">
        <v>385923.51094447874</v>
      </c>
      <c r="L50" s="224">
        <v>421542.48905552126</v>
      </c>
    </row>
    <row r="51" spans="1:13" x14ac:dyDescent="0.2">
      <c r="A51" s="26" t="s">
        <v>26</v>
      </c>
      <c r="B51" s="27">
        <v>46633</v>
      </c>
      <c r="C51" s="27">
        <f t="shared" si="14"/>
        <v>3282</v>
      </c>
      <c r="D51" s="28">
        <f t="shared" si="15"/>
        <v>7.5707596133883879</v>
      </c>
      <c r="E51" s="22">
        <f>IF(B51&lt;K51,-1,IF(B51&gt;L51,1,0))</f>
        <v>0</v>
      </c>
      <c r="F51" s="22"/>
      <c r="G51" s="22"/>
      <c r="H51" s="162"/>
      <c r="I51" s="22"/>
      <c r="J51" s="222">
        <v>43351</v>
      </c>
      <c r="K51" s="224">
        <v>36288.035634180822</v>
      </c>
      <c r="L51" s="224">
        <v>50413.964365819178</v>
      </c>
    </row>
    <row r="52" spans="1:13" x14ac:dyDescent="0.2">
      <c r="A52" s="31"/>
      <c r="B52" s="19"/>
      <c r="C52" s="19"/>
      <c r="D52" s="28"/>
      <c r="E52" s="22"/>
      <c r="F52" s="22"/>
      <c r="G52" s="22"/>
      <c r="H52" s="162"/>
      <c r="I52" s="22"/>
      <c r="J52" s="222"/>
      <c r="K52" s="222"/>
      <c r="L52" s="222"/>
    </row>
    <row r="53" spans="1:13" ht="12.75" x14ac:dyDescent="0.2">
      <c r="A53" s="11" t="s">
        <v>137</v>
      </c>
      <c r="B53" s="12">
        <v>92046</v>
      </c>
      <c r="C53" s="13">
        <f>B53-J53</f>
        <v>-30199</v>
      </c>
      <c r="D53" s="14">
        <f>C53/J53*100</f>
        <v>-24.703668861712135</v>
      </c>
      <c r="E53" s="15">
        <f>IF(B53&lt;K53,-1,IF(B53&gt;L53,1,0))</f>
        <v>-1</v>
      </c>
      <c r="F53" s="15"/>
      <c r="G53" s="15"/>
      <c r="H53" s="163"/>
      <c r="I53" s="15"/>
      <c r="J53" s="283">
        <v>122245</v>
      </c>
      <c r="K53" s="273">
        <v>111164.73490737399</v>
      </c>
      <c r="L53" s="273">
        <v>133325.26509262601</v>
      </c>
    </row>
    <row r="54" spans="1:13" s="257" customFormat="1" x14ac:dyDescent="0.2">
      <c r="A54" s="18"/>
      <c r="B54" s="39"/>
      <c r="C54" s="20"/>
      <c r="D54" s="21"/>
      <c r="E54" s="22"/>
      <c r="F54" s="22"/>
      <c r="G54" s="22"/>
      <c r="H54" s="162"/>
      <c r="I54" s="22"/>
      <c r="J54" s="212"/>
      <c r="K54" s="222"/>
      <c r="L54" s="222"/>
    </row>
    <row r="55" spans="1:13" x14ac:dyDescent="0.2">
      <c r="A55" s="24" t="s">
        <v>42</v>
      </c>
      <c r="B55" s="20">
        <v>92046</v>
      </c>
      <c r="C55" s="25">
        <f t="shared" ref="C55:C59" si="16">B55-J55</f>
        <v>-30199</v>
      </c>
      <c r="D55" s="21">
        <f t="shared" ref="D55:D59" si="17">C55/J55*100</f>
        <v>-24.703668861712135</v>
      </c>
      <c r="E55" s="22">
        <f>IF(B55&lt;K55,-1,IF(B55&gt;L55,1,0))</f>
        <v>-1</v>
      </c>
      <c r="F55" s="1">
        <f>+B55-F57</f>
        <v>0</v>
      </c>
      <c r="G55" s="1">
        <f>+C55-G57</f>
        <v>0</v>
      </c>
      <c r="H55" s="162"/>
      <c r="I55" s="22"/>
      <c r="J55" s="283">
        <v>122245</v>
      </c>
      <c r="K55" s="273">
        <v>111164.73490737399</v>
      </c>
      <c r="L55" s="273">
        <v>133325.26509262601</v>
      </c>
    </row>
    <row r="56" spans="1:13" x14ac:dyDescent="0.2">
      <c r="A56" s="26" t="s">
        <v>73</v>
      </c>
      <c r="B56" s="19">
        <v>77863</v>
      </c>
      <c r="C56" s="27">
        <f t="shared" si="16"/>
        <v>-38115</v>
      </c>
      <c r="D56" s="28">
        <f t="shared" si="17"/>
        <v>-32.863991446653671</v>
      </c>
      <c r="E56" s="22">
        <f>IF(B56&lt;K56,-1,IF(B56&gt;L56,1,0))</f>
        <v>-1</v>
      </c>
      <c r="F56" s="1">
        <f>+B56-F58</f>
        <v>0</v>
      </c>
      <c r="G56" s="1">
        <f>+C56-G58</f>
        <v>0</v>
      </c>
      <c r="H56" s="162"/>
      <c r="I56" s="22"/>
      <c r="J56" s="222">
        <v>115978</v>
      </c>
      <c r="K56" s="224">
        <v>106279.59269189907</v>
      </c>
      <c r="L56" s="224">
        <v>125676.40730810093</v>
      </c>
    </row>
    <row r="57" spans="1:13" ht="24" x14ac:dyDescent="0.2">
      <c r="A57" s="40" t="s">
        <v>203</v>
      </c>
      <c r="B57" s="19">
        <v>70693</v>
      </c>
      <c r="C57" s="27">
        <f t="shared" si="16"/>
        <v>-39054</v>
      </c>
      <c r="D57" s="28">
        <f t="shared" si="17"/>
        <v>-35.585482974477664</v>
      </c>
      <c r="E57" s="22">
        <f>IF(B57&lt;K57,-1,IF(B57&gt;L57,1,0))</f>
        <v>-1</v>
      </c>
      <c r="F57" s="156">
        <f>+B56+B59</f>
        <v>92046</v>
      </c>
      <c r="G57" s="156">
        <f>+C56+C59</f>
        <v>-30199</v>
      </c>
      <c r="H57" s="162"/>
      <c r="I57" s="22"/>
      <c r="J57" s="284">
        <v>109747</v>
      </c>
      <c r="K57" s="275">
        <v>100602.37475956162</v>
      </c>
      <c r="L57" s="275">
        <v>118891.62524043838</v>
      </c>
      <c r="M57" s="285"/>
    </row>
    <row r="58" spans="1:13" ht="12.75" x14ac:dyDescent="0.2">
      <c r="A58" s="40" t="s">
        <v>138</v>
      </c>
      <c r="B58" s="19">
        <v>7170</v>
      </c>
      <c r="C58" s="27">
        <f t="shared" si="16"/>
        <v>939</v>
      </c>
      <c r="D58" s="28">
        <f t="shared" si="17"/>
        <v>15.069812229176696</v>
      </c>
      <c r="E58" s="22">
        <f>IF(B58&lt;K58,-1,IF(B58&gt;L58,1,0))</f>
        <v>0</v>
      </c>
      <c r="F58" s="156">
        <f>+B58+B57</f>
        <v>77863</v>
      </c>
      <c r="G58" s="156">
        <f>+C58+C57</f>
        <v>-38115</v>
      </c>
      <c r="H58" s="162"/>
      <c r="I58" s="22"/>
      <c r="J58" s="222">
        <v>6231</v>
      </c>
      <c r="K58" s="224">
        <v>4320.852854415074</v>
      </c>
      <c r="L58" s="224">
        <v>8141.147145584926</v>
      </c>
    </row>
    <row r="59" spans="1:13" x14ac:dyDescent="0.2">
      <c r="A59" s="26" t="s">
        <v>74</v>
      </c>
      <c r="B59" s="19">
        <v>14183</v>
      </c>
      <c r="C59" s="27">
        <f t="shared" si="16"/>
        <v>7916</v>
      </c>
      <c r="D59" s="36">
        <f t="shared" si="17"/>
        <v>126.31243018988351</v>
      </c>
      <c r="E59" s="22">
        <f>IF(B59&lt;K59,-1,IF(B59&gt;L59,1,0))</f>
        <v>1</v>
      </c>
      <c r="F59" s="22"/>
      <c r="G59" s="22"/>
      <c r="H59" s="162"/>
      <c r="I59" s="22"/>
      <c r="J59" s="222">
        <v>6267</v>
      </c>
      <c r="K59" s="224">
        <v>4338.559714870371</v>
      </c>
      <c r="L59" s="224">
        <v>8195.440285129629</v>
      </c>
    </row>
    <row r="60" spans="1:13" x14ac:dyDescent="0.2">
      <c r="A60" s="34"/>
      <c r="B60" s="19"/>
      <c r="C60" s="19"/>
      <c r="D60" s="36"/>
      <c r="E60" s="22"/>
      <c r="F60" s="22"/>
      <c r="G60" s="22"/>
      <c r="H60" s="162"/>
      <c r="I60" s="22"/>
      <c r="J60" s="222"/>
      <c r="K60" s="222"/>
      <c r="L60" s="222"/>
    </row>
    <row r="61" spans="1:13" x14ac:dyDescent="0.2">
      <c r="A61" s="24" t="s">
        <v>43</v>
      </c>
      <c r="B61" s="146">
        <v>92046</v>
      </c>
      <c r="C61" s="25">
        <f t="shared" ref="C61:C67" si="18">B61-J61</f>
        <v>-30199</v>
      </c>
      <c r="D61" s="147">
        <f t="shared" ref="D61:D67" si="19">C61/J61*100</f>
        <v>-24.703668861712135</v>
      </c>
      <c r="E61" s="22">
        <f t="shared" ref="E61:E66" si="20">IF(B61&lt;K61,-1,IF(B61&gt;L61,1,0))</f>
        <v>-1</v>
      </c>
      <c r="F61" s="1">
        <f>+B61-F62</f>
        <v>0</v>
      </c>
      <c r="G61" s="1">
        <f>+C61-G62</f>
        <v>0</v>
      </c>
      <c r="H61" s="162"/>
      <c r="I61" s="22"/>
      <c r="J61" s="283">
        <v>122245</v>
      </c>
      <c r="K61" s="273">
        <v>111164.73490737399</v>
      </c>
      <c r="L61" s="273">
        <v>133325.26509262601</v>
      </c>
    </row>
    <row r="62" spans="1:13" x14ac:dyDescent="0.2">
      <c r="A62" s="26" t="s">
        <v>41</v>
      </c>
      <c r="B62" s="19">
        <v>31761</v>
      </c>
      <c r="C62" s="27">
        <f t="shared" si="18"/>
        <v>-4265</v>
      </c>
      <c r="D62" s="28">
        <f t="shared" si="19"/>
        <v>-11.838672070171542</v>
      </c>
      <c r="E62" s="22">
        <f t="shared" si="20"/>
        <v>0</v>
      </c>
      <c r="F62" s="156">
        <f>SUM(B62:B67)</f>
        <v>92046</v>
      </c>
      <c r="G62" s="156">
        <f>SUM(C62:C67)</f>
        <v>-30199</v>
      </c>
      <c r="H62" s="162"/>
      <c r="I62" s="22"/>
      <c r="J62" s="222">
        <v>36026</v>
      </c>
      <c r="K62" s="224">
        <v>31081.982905414879</v>
      </c>
      <c r="L62" s="224">
        <v>40970.017094585121</v>
      </c>
    </row>
    <row r="63" spans="1:13" x14ac:dyDescent="0.2">
      <c r="A63" s="26" t="s">
        <v>29</v>
      </c>
      <c r="B63" s="19">
        <v>23685</v>
      </c>
      <c r="C63" s="27">
        <f t="shared" si="18"/>
        <v>-10945</v>
      </c>
      <c r="D63" s="28">
        <f t="shared" si="19"/>
        <v>-31.605544325729134</v>
      </c>
      <c r="E63" s="22">
        <f t="shared" si="20"/>
        <v>-1</v>
      </c>
      <c r="F63" s="22"/>
      <c r="G63" s="22"/>
      <c r="H63" s="162"/>
      <c r="I63" s="22"/>
      <c r="J63" s="222">
        <v>34630</v>
      </c>
      <c r="K63" s="224">
        <v>29997.228940738623</v>
      </c>
      <c r="L63" s="224">
        <v>39262.771059261373</v>
      </c>
    </row>
    <row r="64" spans="1:13" x14ac:dyDescent="0.2">
      <c r="A64" s="26" t="s">
        <v>30</v>
      </c>
      <c r="B64" s="19">
        <v>18393</v>
      </c>
      <c r="C64" s="27">
        <f t="shared" si="18"/>
        <v>-1243</v>
      </c>
      <c r="D64" s="28">
        <f t="shared" si="19"/>
        <v>-6.3302098187003466</v>
      </c>
      <c r="E64" s="22">
        <f t="shared" si="20"/>
        <v>0</v>
      </c>
      <c r="F64" s="22"/>
      <c r="G64" s="22"/>
      <c r="H64" s="162"/>
      <c r="I64" s="22"/>
      <c r="J64" s="222">
        <v>19636</v>
      </c>
      <c r="K64" s="224">
        <v>15494.370913526936</v>
      </c>
      <c r="L64" s="224">
        <v>23777.629086473062</v>
      </c>
    </row>
    <row r="65" spans="1:12" s="257" customFormat="1" x14ac:dyDescent="0.2">
      <c r="A65" s="26" t="s">
        <v>31</v>
      </c>
      <c r="B65" s="19">
        <v>14817</v>
      </c>
      <c r="C65" s="27">
        <f t="shared" si="18"/>
        <v>-11747</v>
      </c>
      <c r="D65" s="28">
        <f t="shared" si="19"/>
        <v>-44.221502785725043</v>
      </c>
      <c r="E65" s="22">
        <f t="shared" si="20"/>
        <v>-1</v>
      </c>
      <c r="F65" s="22"/>
      <c r="G65" s="22"/>
      <c r="H65" s="162"/>
      <c r="I65" s="22"/>
      <c r="J65" s="212">
        <v>26564</v>
      </c>
      <c r="K65" s="224">
        <v>22408.952816604207</v>
      </c>
      <c r="L65" s="224">
        <v>30719.047183395793</v>
      </c>
    </row>
    <row r="66" spans="1:12" x14ac:dyDescent="0.2">
      <c r="A66" s="26" t="s">
        <v>22</v>
      </c>
      <c r="B66" s="19">
        <v>3303</v>
      </c>
      <c r="C66" s="27">
        <f t="shared" si="18"/>
        <v>-2086</v>
      </c>
      <c r="D66" s="28">
        <f t="shared" si="19"/>
        <v>-38.708480237520874</v>
      </c>
      <c r="E66" s="22">
        <f t="shared" si="20"/>
        <v>-1</v>
      </c>
      <c r="F66" s="22"/>
      <c r="G66" s="22"/>
      <c r="H66" s="162"/>
      <c r="I66" s="22"/>
      <c r="J66" s="222">
        <v>5389</v>
      </c>
      <c r="K66" s="224">
        <v>3411.5786861830447</v>
      </c>
      <c r="L66" s="224">
        <v>7366.4213138169553</v>
      </c>
    </row>
    <row r="67" spans="1:12" x14ac:dyDescent="0.2">
      <c r="A67" s="26" t="s">
        <v>10</v>
      </c>
      <c r="B67" s="19">
        <v>87</v>
      </c>
      <c r="C67" s="27">
        <f t="shared" si="18"/>
        <v>87</v>
      </c>
      <c r="D67" s="28" t="e">
        <f t="shared" si="19"/>
        <v>#DIV/0!</v>
      </c>
      <c r="E67" s="22">
        <v>0</v>
      </c>
      <c r="F67" s="22"/>
      <c r="G67" s="22"/>
      <c r="H67" s="162"/>
      <c r="I67" s="22"/>
      <c r="J67" s="222">
        <v>0</v>
      </c>
      <c r="K67" s="224">
        <v>0</v>
      </c>
      <c r="L67" s="224">
        <v>0</v>
      </c>
    </row>
    <row r="68" spans="1:12" x14ac:dyDescent="0.2">
      <c r="A68" s="34"/>
      <c r="B68" s="39"/>
      <c r="C68" s="19"/>
      <c r="D68" s="28"/>
      <c r="E68" s="22"/>
      <c r="F68" s="22"/>
      <c r="G68" s="22"/>
      <c r="H68" s="162"/>
      <c r="I68" s="22"/>
      <c r="J68" s="222"/>
      <c r="K68" s="222"/>
      <c r="L68" s="222"/>
    </row>
    <row r="69" spans="1:12" ht="12.75" x14ac:dyDescent="0.2">
      <c r="A69" s="24" t="s">
        <v>139</v>
      </c>
      <c r="B69" s="146">
        <v>92046</v>
      </c>
      <c r="C69" s="25">
        <f t="shared" ref="C69:C76" si="21">B69-J69</f>
        <v>-30199</v>
      </c>
      <c r="D69" s="147">
        <f t="shared" ref="D69:D76" si="22">C69/J69*100</f>
        <v>-24.703668861712135</v>
      </c>
      <c r="E69" s="22">
        <f t="shared" ref="E69:E74" si="23">IF(B69&lt;K69,-1,IF(B69&gt;L69,1,0))</f>
        <v>-1</v>
      </c>
      <c r="F69" s="1">
        <f>+B69-F70</f>
        <v>0</v>
      </c>
      <c r="G69" s="181" t="e">
        <f>+C69-G70</f>
        <v>#VALUE!</v>
      </c>
      <c r="H69" s="162"/>
      <c r="I69" s="22"/>
      <c r="J69" s="283">
        <v>122245</v>
      </c>
      <c r="K69" s="273">
        <v>111164.73490737399</v>
      </c>
      <c r="L69" s="273">
        <v>133325.26509262601</v>
      </c>
    </row>
    <row r="70" spans="1:12" x14ac:dyDescent="0.2">
      <c r="A70" s="26" t="s">
        <v>51</v>
      </c>
      <c r="B70" s="19">
        <v>11033</v>
      </c>
      <c r="C70" s="27">
        <f t="shared" si="21"/>
        <v>-4220</v>
      </c>
      <c r="D70" s="36">
        <f t="shared" si="22"/>
        <v>-27.666688520291089</v>
      </c>
      <c r="E70" s="22">
        <f t="shared" si="23"/>
        <v>-1</v>
      </c>
      <c r="F70" s="156">
        <f>SUM(B70:B76)</f>
        <v>92046</v>
      </c>
      <c r="G70" s="156" t="e">
        <f>SUM(C70:C76)</f>
        <v>#VALUE!</v>
      </c>
      <c r="H70" s="162"/>
      <c r="I70" s="22"/>
      <c r="J70" s="222">
        <v>15253</v>
      </c>
      <c r="K70" s="224">
        <v>11675.935004353503</v>
      </c>
      <c r="L70" s="224">
        <v>18830.064995646495</v>
      </c>
    </row>
    <row r="71" spans="1:12" x14ac:dyDescent="0.2">
      <c r="A71" s="26" t="s">
        <v>32</v>
      </c>
      <c r="B71" s="19">
        <v>24946</v>
      </c>
      <c r="C71" s="27">
        <f t="shared" si="21"/>
        <v>-10186</v>
      </c>
      <c r="D71" s="36">
        <f t="shared" si="22"/>
        <v>-28.993510190140043</v>
      </c>
      <c r="E71" s="22">
        <f t="shared" si="23"/>
        <v>-1</v>
      </c>
      <c r="F71" s="22"/>
      <c r="G71" s="22"/>
      <c r="H71" s="162"/>
      <c r="I71" s="22"/>
      <c r="J71" s="222">
        <v>35132</v>
      </c>
      <c r="K71" s="224">
        <v>30218.875654905532</v>
      </c>
      <c r="L71" s="224">
        <v>40045.124345094468</v>
      </c>
    </row>
    <row r="72" spans="1:12" x14ac:dyDescent="0.2">
      <c r="A72" s="26" t="s">
        <v>33</v>
      </c>
      <c r="B72" s="19">
        <v>19797</v>
      </c>
      <c r="C72" s="27">
        <f t="shared" si="21"/>
        <v>-13106</v>
      </c>
      <c r="D72" s="36">
        <f t="shared" si="22"/>
        <v>-39.832234142783335</v>
      </c>
      <c r="E72" s="22">
        <f t="shared" si="23"/>
        <v>-1</v>
      </c>
      <c r="F72" s="22"/>
      <c r="G72" s="22"/>
      <c r="H72" s="162"/>
      <c r="I72" s="22"/>
      <c r="J72" s="222">
        <v>32903</v>
      </c>
      <c r="K72" s="224">
        <v>28000.169035301406</v>
      </c>
      <c r="L72" s="224">
        <v>37805.830964698594</v>
      </c>
    </row>
    <row r="73" spans="1:12" x14ac:dyDescent="0.2">
      <c r="A73" s="26" t="s">
        <v>34</v>
      </c>
      <c r="B73" s="19">
        <v>23773</v>
      </c>
      <c r="C73" s="27">
        <f t="shared" si="21"/>
        <v>28</v>
      </c>
      <c r="D73" s="36">
        <f t="shared" si="22"/>
        <v>0.11791956201305537</v>
      </c>
      <c r="E73" s="22">
        <f t="shared" si="23"/>
        <v>0</v>
      </c>
      <c r="F73" s="22"/>
      <c r="G73" s="22"/>
      <c r="H73" s="162"/>
      <c r="I73" s="22"/>
      <c r="J73" s="222">
        <v>23745</v>
      </c>
      <c r="K73" s="224">
        <v>19368.852105540624</v>
      </c>
      <c r="L73" s="224">
        <v>28121.147894459376</v>
      </c>
    </row>
    <row r="74" spans="1:12" s="148" customFormat="1" x14ac:dyDescent="0.2">
      <c r="A74" s="26" t="s">
        <v>117</v>
      </c>
      <c r="B74" s="19">
        <v>4716</v>
      </c>
      <c r="C74" s="27">
        <f t="shared" si="21"/>
        <v>-2689</v>
      </c>
      <c r="D74" s="36">
        <f t="shared" si="22"/>
        <v>-36.313301823092502</v>
      </c>
      <c r="E74" s="22">
        <f t="shared" si="23"/>
        <v>-1</v>
      </c>
      <c r="F74" s="22"/>
      <c r="G74" s="22"/>
      <c r="H74" s="162"/>
      <c r="I74" s="22"/>
      <c r="J74" s="228">
        <v>7405</v>
      </c>
      <c r="K74" s="229">
        <v>4906.157562787992</v>
      </c>
      <c r="L74" s="229">
        <v>9903.842437212008</v>
      </c>
    </row>
    <row r="75" spans="1:12" x14ac:dyDescent="0.2">
      <c r="A75" s="26" t="s">
        <v>118</v>
      </c>
      <c r="B75" s="19">
        <v>7781</v>
      </c>
      <c r="C75" s="27">
        <f t="shared" si="21"/>
        <v>-26</v>
      </c>
      <c r="D75" s="36">
        <f t="shared" si="22"/>
        <v>-0.33303445625720507</v>
      </c>
      <c r="E75" s="22">
        <f>IF(B75&lt;K75,-1,IF(B75&gt;L75,1,0))</f>
        <v>0</v>
      </c>
      <c r="F75" s="22"/>
      <c r="G75" s="22"/>
      <c r="H75" s="162"/>
      <c r="I75" s="22"/>
      <c r="J75" s="222">
        <v>7807</v>
      </c>
      <c r="K75" s="224">
        <v>5188.8569555473096</v>
      </c>
      <c r="L75" s="224">
        <v>10425.14304445269</v>
      </c>
    </row>
    <row r="76" spans="1:12" x14ac:dyDescent="0.2">
      <c r="A76" s="26" t="s">
        <v>10</v>
      </c>
      <c r="B76" s="19" t="s">
        <v>168</v>
      </c>
      <c r="C76" s="27" t="e">
        <f t="shared" si="21"/>
        <v>#VALUE!</v>
      </c>
      <c r="D76" s="36" t="e">
        <f t="shared" si="22"/>
        <v>#VALUE!</v>
      </c>
      <c r="E76" s="22">
        <v>0</v>
      </c>
      <c r="F76" s="22"/>
      <c r="G76" s="22"/>
      <c r="H76" s="162"/>
      <c r="I76" s="22"/>
      <c r="J76" s="222">
        <v>0</v>
      </c>
      <c r="K76" s="224">
        <v>0</v>
      </c>
      <c r="L76" s="224">
        <v>0</v>
      </c>
    </row>
    <row r="77" spans="1:12" x14ac:dyDescent="0.2">
      <c r="A77" s="47"/>
      <c r="B77" s="44"/>
      <c r="C77" s="48"/>
      <c r="D77" s="49"/>
      <c r="E77" s="22"/>
      <c r="F77" s="22"/>
      <c r="G77" s="22"/>
      <c r="H77" s="162"/>
      <c r="I77" s="22"/>
      <c r="J77" s="222"/>
      <c r="K77" s="222"/>
      <c r="L77" s="222"/>
    </row>
    <row r="78" spans="1:12" x14ac:dyDescent="0.2">
      <c r="A78" s="11" t="s">
        <v>27</v>
      </c>
      <c r="B78" s="12">
        <v>478450</v>
      </c>
      <c r="C78" s="13">
        <f>B78-J78</f>
        <v>-8872</v>
      </c>
      <c r="D78" s="14">
        <f>C78/J78*100</f>
        <v>-1.8205621744965341</v>
      </c>
      <c r="E78" s="15">
        <f>IF(B78&lt;K78,-1,IF(B78&gt;L78,1,0))</f>
        <v>0</v>
      </c>
      <c r="F78" s="15"/>
      <c r="G78" s="15"/>
      <c r="H78" s="163"/>
      <c r="I78" s="15"/>
      <c r="J78" s="282">
        <v>487322</v>
      </c>
      <c r="K78" s="221">
        <v>467393.11575964373</v>
      </c>
      <c r="L78" s="221">
        <v>507250.88424035627</v>
      </c>
    </row>
    <row r="79" spans="1:12" s="257" customFormat="1" x14ac:dyDescent="0.2">
      <c r="A79" s="18"/>
      <c r="B79" s="19"/>
      <c r="C79" s="20"/>
      <c r="D79" s="21"/>
      <c r="E79" s="22"/>
      <c r="F79" s="22"/>
      <c r="G79" s="22"/>
      <c r="H79" s="162"/>
      <c r="I79" s="22"/>
      <c r="J79" s="212"/>
      <c r="K79" s="222"/>
      <c r="L79" s="222"/>
    </row>
    <row r="80" spans="1:12" x14ac:dyDescent="0.2">
      <c r="A80" s="24" t="s">
        <v>44</v>
      </c>
      <c r="B80" s="41">
        <v>478450</v>
      </c>
      <c r="C80" s="25">
        <f t="shared" ref="C80:C82" si="24">B80-J80</f>
        <v>-8872</v>
      </c>
      <c r="D80" s="42">
        <f t="shared" ref="D80:D82" si="25">C80/J80*100</f>
        <v>-1.8205621744965341</v>
      </c>
      <c r="E80" s="22">
        <f>IF(B80&lt;K80,-1,IF(B80&gt;L80,1,0))</f>
        <v>0</v>
      </c>
      <c r="F80" s="1">
        <f>+B80-F81</f>
        <v>0</v>
      </c>
      <c r="G80" s="1">
        <f>+C80-G81</f>
        <v>0</v>
      </c>
      <c r="H80" s="162"/>
      <c r="I80" s="22"/>
      <c r="J80" s="282">
        <v>487322</v>
      </c>
      <c r="K80" s="221">
        <v>467393.11575964373</v>
      </c>
      <c r="L80" s="221">
        <v>507250.88424035627</v>
      </c>
    </row>
    <row r="81" spans="1:12" s="257" customFormat="1" ht="12.75" x14ac:dyDescent="0.2">
      <c r="A81" s="26" t="s">
        <v>140</v>
      </c>
      <c r="B81" s="19">
        <v>423432</v>
      </c>
      <c r="C81" s="27">
        <f t="shared" si="24"/>
        <v>21311</v>
      </c>
      <c r="D81" s="28">
        <f t="shared" si="25"/>
        <v>5.2996486132283565</v>
      </c>
      <c r="E81" s="22">
        <f>IF(B81&lt;K81,-1,IF(B81&gt;L81,1,0))</f>
        <v>1</v>
      </c>
      <c r="F81" s="156">
        <f>SUM(B81:B83)</f>
        <v>478450</v>
      </c>
      <c r="G81" s="156">
        <f>SUM(C81:C83)</f>
        <v>-8872</v>
      </c>
      <c r="H81" s="162"/>
      <c r="I81" s="22"/>
      <c r="J81" s="212">
        <v>402121</v>
      </c>
      <c r="K81" s="224">
        <v>384177.30879439675</v>
      </c>
      <c r="L81" s="224">
        <v>420064.69120560325</v>
      </c>
    </row>
    <row r="82" spans="1:12" ht="12.75" x14ac:dyDescent="0.2">
      <c r="A82" s="50" t="s">
        <v>141</v>
      </c>
      <c r="B82" s="19">
        <v>37205</v>
      </c>
      <c r="C82" s="27">
        <f t="shared" si="24"/>
        <v>-15414</v>
      </c>
      <c r="D82" s="28">
        <f t="shared" si="25"/>
        <v>-29.293601170679796</v>
      </c>
      <c r="E82" s="22">
        <f>IF(B82&lt;K82,-1,IF(B82&gt;L82,1,0))</f>
        <v>-1</v>
      </c>
      <c r="F82" s="22"/>
      <c r="G82" s="22"/>
      <c r="H82" s="162"/>
      <c r="I82" s="22"/>
      <c r="J82" s="222">
        <v>52619</v>
      </c>
      <c r="K82" s="224">
        <v>45413.820154588248</v>
      </c>
      <c r="L82" s="224">
        <v>59824.179845411752</v>
      </c>
    </row>
    <row r="83" spans="1:12" ht="12.75" x14ac:dyDescent="0.2">
      <c r="A83" s="50" t="s">
        <v>142</v>
      </c>
      <c r="B83" s="19">
        <v>17813</v>
      </c>
      <c r="C83" s="27">
        <f>B83-J83</f>
        <v>-14769</v>
      </c>
      <c r="D83" s="28">
        <f>C83/J83*100</f>
        <v>-45.328709103185808</v>
      </c>
      <c r="E83" s="22">
        <f>IF(B83&lt;K83,-1,IF(B83&gt;L83,1,0))</f>
        <v>-1</v>
      </c>
      <c r="F83" s="22"/>
      <c r="G83" s="22"/>
      <c r="H83" s="162"/>
      <c r="I83" s="22"/>
      <c r="J83" s="222">
        <v>32582</v>
      </c>
      <c r="K83" s="224">
        <v>27164.169063491023</v>
      </c>
      <c r="L83" s="224">
        <v>37999.830936508974</v>
      </c>
    </row>
    <row r="84" spans="1:12" x14ac:dyDescent="0.2">
      <c r="A84" s="34"/>
      <c r="B84" s="19"/>
      <c r="C84" s="19"/>
      <c r="D84" s="28"/>
      <c r="E84" s="22"/>
      <c r="F84" s="22"/>
      <c r="G84" s="22"/>
      <c r="H84" s="162"/>
      <c r="I84" s="22"/>
      <c r="J84" s="222"/>
      <c r="K84" s="222"/>
      <c r="L84" s="222"/>
    </row>
    <row r="85" spans="1:12" s="249" customFormat="1" x14ac:dyDescent="0.2">
      <c r="A85" s="24" t="s">
        <v>45</v>
      </c>
      <c r="B85" s="41">
        <v>478450</v>
      </c>
      <c r="C85" s="25">
        <f t="shared" ref="C85:C91" si="26">B85-J85</f>
        <v>-8872</v>
      </c>
      <c r="D85" s="42">
        <f t="shared" ref="D85:D91" si="27">C85/J85*100</f>
        <v>-1.8205621744965341</v>
      </c>
      <c r="E85" s="22">
        <f t="shared" ref="E85:E90" si="28">IF(B85&lt;K85,-1,IF(B85&gt;L85,1,0))</f>
        <v>0</v>
      </c>
      <c r="F85" s="1">
        <f>+B85-F86</f>
        <v>0</v>
      </c>
      <c r="G85" s="181" t="e">
        <f>+C85-G86</f>
        <v>#VALUE!</v>
      </c>
      <c r="H85" s="162"/>
      <c r="I85" s="22"/>
      <c r="J85" s="282">
        <v>487322</v>
      </c>
      <c r="K85" s="221">
        <v>467393.11575964373</v>
      </c>
      <c r="L85" s="221">
        <v>507250.88424035627</v>
      </c>
    </row>
    <row r="86" spans="1:12" s="249" customFormat="1" x14ac:dyDescent="0.2">
      <c r="A86" s="26" t="s">
        <v>41</v>
      </c>
      <c r="B86" s="19">
        <v>140354</v>
      </c>
      <c r="C86" s="27">
        <f t="shared" si="26"/>
        <v>7131</v>
      </c>
      <c r="D86" s="28">
        <f t="shared" si="27"/>
        <v>5.3526793421556338</v>
      </c>
      <c r="E86" s="22">
        <f t="shared" si="28"/>
        <v>0</v>
      </c>
      <c r="F86" s="156">
        <f>SUM(B86:B91)</f>
        <v>478450</v>
      </c>
      <c r="G86" s="156" t="e">
        <f>SUM(C86:C91)</f>
        <v>#VALUE!</v>
      </c>
      <c r="H86" s="162"/>
      <c r="I86" s="22"/>
      <c r="J86" s="286">
        <v>133223</v>
      </c>
      <c r="K86" s="224">
        <v>123622.89045800705</v>
      </c>
      <c r="L86" s="224">
        <v>142823.10954199295</v>
      </c>
    </row>
    <row r="87" spans="1:12" s="249" customFormat="1" x14ac:dyDescent="0.2">
      <c r="A87" s="26" t="s">
        <v>29</v>
      </c>
      <c r="B87" s="19">
        <v>50035</v>
      </c>
      <c r="C87" s="27">
        <f t="shared" si="26"/>
        <v>-7296</v>
      </c>
      <c r="D87" s="28">
        <f t="shared" si="27"/>
        <v>-12.726099317995502</v>
      </c>
      <c r="E87" s="22">
        <f t="shared" si="28"/>
        <v>-1</v>
      </c>
      <c r="F87" s="22"/>
      <c r="G87" s="22"/>
      <c r="H87" s="162"/>
      <c r="I87" s="22"/>
      <c r="J87" s="286">
        <v>57331</v>
      </c>
      <c r="K87" s="224">
        <v>51229.165975731885</v>
      </c>
      <c r="L87" s="224">
        <v>63432.834024268115</v>
      </c>
    </row>
    <row r="88" spans="1:12" s="38" customFormat="1" x14ac:dyDescent="0.2">
      <c r="A88" s="26" t="s">
        <v>30</v>
      </c>
      <c r="B88" s="19">
        <v>47840</v>
      </c>
      <c r="C88" s="27">
        <f t="shared" si="26"/>
        <v>-6893</v>
      </c>
      <c r="D88" s="28">
        <f t="shared" si="27"/>
        <v>-12.593864761661155</v>
      </c>
      <c r="E88" s="22">
        <f t="shared" si="28"/>
        <v>-1</v>
      </c>
      <c r="F88" s="22"/>
      <c r="G88" s="22"/>
      <c r="H88" s="162"/>
      <c r="I88" s="22"/>
      <c r="J88" s="225">
        <v>54733</v>
      </c>
      <c r="K88" s="224">
        <v>48722.869244826048</v>
      </c>
      <c r="L88" s="224">
        <v>60743.130755173952</v>
      </c>
    </row>
    <row r="89" spans="1:12" s="38" customFormat="1" x14ac:dyDescent="0.2">
      <c r="A89" s="26" t="s">
        <v>31</v>
      </c>
      <c r="B89" s="19">
        <v>84088</v>
      </c>
      <c r="C89" s="27">
        <f t="shared" si="26"/>
        <v>-7345</v>
      </c>
      <c r="D89" s="28">
        <f t="shared" si="27"/>
        <v>-8.033204641650169</v>
      </c>
      <c r="E89" s="22">
        <f t="shared" si="28"/>
        <v>-1</v>
      </c>
      <c r="F89" s="22"/>
      <c r="G89" s="22"/>
      <c r="H89" s="162"/>
      <c r="I89" s="22"/>
      <c r="J89" s="225">
        <v>91433</v>
      </c>
      <c r="K89" s="224">
        <v>84105.640342187064</v>
      </c>
      <c r="L89" s="224">
        <v>98760.359657812936</v>
      </c>
    </row>
    <row r="90" spans="1:12" s="38" customFormat="1" x14ac:dyDescent="0.2">
      <c r="A90" s="26" t="s">
        <v>22</v>
      </c>
      <c r="B90" s="19">
        <v>156133</v>
      </c>
      <c r="C90" s="27">
        <f t="shared" si="26"/>
        <v>5531</v>
      </c>
      <c r="D90" s="28">
        <f t="shared" si="27"/>
        <v>3.6725939894556512</v>
      </c>
      <c r="E90" s="22">
        <f t="shared" si="28"/>
        <v>0</v>
      </c>
      <c r="F90" s="22"/>
      <c r="G90" s="22"/>
      <c r="H90" s="162"/>
      <c r="I90" s="22"/>
      <c r="J90" s="225">
        <v>150602</v>
      </c>
      <c r="K90" s="224">
        <v>139623.13157680596</v>
      </c>
      <c r="L90" s="224">
        <v>161580.86842319404</v>
      </c>
    </row>
    <row r="91" spans="1:12" s="38" customFormat="1" x14ac:dyDescent="0.2">
      <c r="A91" s="26" t="s">
        <v>10</v>
      </c>
      <c r="B91" s="19" t="s">
        <v>168</v>
      </c>
      <c r="C91" s="27" t="e">
        <f t="shared" si="26"/>
        <v>#VALUE!</v>
      </c>
      <c r="D91" s="28" t="e">
        <f t="shared" si="27"/>
        <v>#VALUE!</v>
      </c>
      <c r="E91" s="22">
        <v>0</v>
      </c>
      <c r="F91" s="22"/>
      <c r="G91" s="22"/>
      <c r="H91" s="162"/>
      <c r="I91" s="22"/>
      <c r="J91" s="225">
        <v>0</v>
      </c>
      <c r="K91" s="224">
        <v>0</v>
      </c>
      <c r="L91" s="224">
        <v>0</v>
      </c>
    </row>
    <row r="92" spans="1:12" s="38" customFormat="1" x14ac:dyDescent="0.2">
      <c r="A92" s="34"/>
      <c r="B92" s="39"/>
      <c r="C92" s="19"/>
      <c r="D92" s="28"/>
      <c r="E92" s="22"/>
      <c r="F92" s="22"/>
      <c r="G92" s="22"/>
      <c r="H92" s="162"/>
      <c r="I92" s="22"/>
      <c r="J92" s="225"/>
      <c r="K92" s="212"/>
      <c r="L92" s="212"/>
    </row>
    <row r="93" spans="1:12" s="38" customFormat="1" ht="12.75" x14ac:dyDescent="0.2">
      <c r="A93" s="24" t="s">
        <v>143</v>
      </c>
      <c r="B93" s="146">
        <v>478450</v>
      </c>
      <c r="C93" s="25">
        <f t="shared" ref="C93:C100" si="29">B93-J93</f>
        <v>-8872</v>
      </c>
      <c r="D93" s="147">
        <f t="shared" ref="D93:D100" si="30">C93/J93*100</f>
        <v>-1.8205621744965341</v>
      </c>
      <c r="E93" s="22">
        <f t="shared" ref="E93:E99" si="31">IF(B93&lt;K93,-1,IF(B93&gt;L93,1,0))</f>
        <v>0</v>
      </c>
      <c r="F93" s="1">
        <f>+B93-F94</f>
        <v>0</v>
      </c>
      <c r="G93" s="181">
        <f>+C93-G94</f>
        <v>0</v>
      </c>
      <c r="H93" s="162"/>
      <c r="I93" s="22"/>
      <c r="J93" s="282">
        <v>487322</v>
      </c>
      <c r="K93" s="221">
        <v>467393.11575964373</v>
      </c>
      <c r="L93" s="221">
        <v>507250.88424035627</v>
      </c>
    </row>
    <row r="94" spans="1:12" s="38" customFormat="1" x14ac:dyDescent="0.2">
      <c r="A94" s="26" t="s">
        <v>51</v>
      </c>
      <c r="B94" s="19">
        <v>121100</v>
      </c>
      <c r="C94" s="27">
        <f t="shared" si="29"/>
        <v>-12992</v>
      </c>
      <c r="D94" s="36">
        <f t="shared" si="30"/>
        <v>-9.6888703278346213</v>
      </c>
      <c r="E94" s="22">
        <f t="shared" si="31"/>
        <v>-1</v>
      </c>
      <c r="F94" s="156">
        <f>SUM(B94:B100)</f>
        <v>478450</v>
      </c>
      <c r="G94" s="156">
        <f>SUM(C94:C100)</f>
        <v>-8872</v>
      </c>
      <c r="H94" s="162"/>
      <c r="I94" s="22"/>
      <c r="J94" s="225">
        <v>134092</v>
      </c>
      <c r="K94" s="224">
        <v>124110.59551684558</v>
      </c>
      <c r="L94" s="224">
        <v>144073.40448315442</v>
      </c>
    </row>
    <row r="95" spans="1:12" s="38" customFormat="1" x14ac:dyDescent="0.2">
      <c r="A95" s="26" t="s">
        <v>32</v>
      </c>
      <c r="B95" s="19">
        <v>141692</v>
      </c>
      <c r="C95" s="27">
        <f t="shared" si="29"/>
        <v>1342</v>
      </c>
      <c r="D95" s="36">
        <f t="shared" si="30"/>
        <v>0.95618097613110087</v>
      </c>
      <c r="E95" s="22">
        <f t="shared" si="31"/>
        <v>0</v>
      </c>
      <c r="F95" s="22"/>
      <c r="G95" s="22"/>
      <c r="H95" s="162"/>
      <c r="I95" s="22"/>
      <c r="J95" s="225">
        <v>140350</v>
      </c>
      <c r="K95" s="224">
        <v>129843.63749269482</v>
      </c>
      <c r="L95" s="224">
        <v>150856.36250730517</v>
      </c>
    </row>
    <row r="96" spans="1:12" s="38" customFormat="1" x14ac:dyDescent="0.2">
      <c r="A96" s="26" t="s">
        <v>33</v>
      </c>
      <c r="B96" s="19">
        <v>124110</v>
      </c>
      <c r="C96" s="27">
        <f t="shared" si="29"/>
        <v>-9104</v>
      </c>
      <c r="D96" s="36">
        <f t="shared" si="30"/>
        <v>-6.8341165342981975</v>
      </c>
      <c r="E96" s="22">
        <f t="shared" si="31"/>
        <v>0</v>
      </c>
      <c r="F96" s="22"/>
      <c r="G96" s="22"/>
      <c r="H96" s="162"/>
      <c r="I96" s="22"/>
      <c r="J96" s="225">
        <v>133214</v>
      </c>
      <c r="K96" s="224">
        <v>123180.92482860763</v>
      </c>
      <c r="L96" s="224">
        <v>143247.07517139235</v>
      </c>
    </row>
    <row r="97" spans="1:12" s="38" customFormat="1" x14ac:dyDescent="0.2">
      <c r="A97" s="26" t="s">
        <v>34</v>
      </c>
      <c r="B97" s="19">
        <v>49991</v>
      </c>
      <c r="C97" s="27">
        <f t="shared" si="29"/>
        <v>6336</v>
      </c>
      <c r="D97" s="36">
        <f t="shared" si="30"/>
        <v>14.513801397319895</v>
      </c>
      <c r="E97" s="22">
        <f t="shared" si="31"/>
        <v>1</v>
      </c>
      <c r="F97" s="22"/>
      <c r="G97" s="22"/>
      <c r="H97" s="162"/>
      <c r="I97" s="22"/>
      <c r="J97" s="225">
        <v>43655</v>
      </c>
      <c r="K97" s="224">
        <v>38655.340026592712</v>
      </c>
      <c r="L97" s="224">
        <v>48654.659973407288</v>
      </c>
    </row>
    <row r="98" spans="1:12" s="38" customFormat="1" x14ac:dyDescent="0.2">
      <c r="A98" s="26" t="s">
        <v>117</v>
      </c>
      <c r="B98" s="19">
        <v>23636</v>
      </c>
      <c r="C98" s="27">
        <f t="shared" si="29"/>
        <v>3644</v>
      </c>
      <c r="D98" s="36">
        <f t="shared" si="30"/>
        <v>18.227290916366545</v>
      </c>
      <c r="E98" s="22">
        <f t="shared" si="31"/>
        <v>0</v>
      </c>
      <c r="F98" s="22"/>
      <c r="G98" s="22"/>
      <c r="H98" s="162"/>
      <c r="I98" s="22"/>
      <c r="J98" s="225">
        <v>19992</v>
      </c>
      <c r="K98" s="224">
        <v>16240.244813917592</v>
      </c>
      <c r="L98" s="224">
        <v>23743.755186082406</v>
      </c>
    </row>
    <row r="99" spans="1:12" s="38" customFormat="1" x14ac:dyDescent="0.2">
      <c r="A99" s="26" t="s">
        <v>118</v>
      </c>
      <c r="B99" s="19">
        <v>17705</v>
      </c>
      <c r="C99" s="27">
        <f t="shared" si="29"/>
        <v>1877</v>
      </c>
      <c r="D99" s="36">
        <f t="shared" si="30"/>
        <v>11.858731362143038</v>
      </c>
      <c r="E99" s="22">
        <f t="shared" si="31"/>
        <v>0</v>
      </c>
      <c r="F99" s="22"/>
      <c r="G99" s="22"/>
      <c r="H99" s="162"/>
      <c r="I99" s="22"/>
      <c r="J99" s="225">
        <v>15828</v>
      </c>
      <c r="K99" s="224">
        <v>12135.068251937028</v>
      </c>
      <c r="L99" s="224">
        <v>19520.931748062972</v>
      </c>
    </row>
    <row r="100" spans="1:12" s="249" customFormat="1" x14ac:dyDescent="0.2">
      <c r="A100" s="26" t="s">
        <v>10</v>
      </c>
      <c r="B100" s="19">
        <v>216</v>
      </c>
      <c r="C100" s="27">
        <f t="shared" si="29"/>
        <v>25</v>
      </c>
      <c r="D100" s="36">
        <f t="shared" si="30"/>
        <v>13.089005235602095</v>
      </c>
      <c r="E100" s="22">
        <v>0</v>
      </c>
      <c r="F100" s="22"/>
      <c r="G100" s="22"/>
      <c r="H100" s="162"/>
      <c r="I100" s="22"/>
      <c r="J100" s="286">
        <v>191</v>
      </c>
      <c r="K100" s="224" t="s">
        <v>168</v>
      </c>
      <c r="L100" s="224" t="s">
        <v>168</v>
      </c>
    </row>
    <row r="101" spans="1:12" x14ac:dyDescent="0.2">
      <c r="A101" s="51"/>
      <c r="B101" s="52"/>
      <c r="C101" s="53"/>
      <c r="D101" s="54"/>
      <c r="E101" s="22"/>
      <c r="F101" s="22"/>
      <c r="G101" s="22"/>
      <c r="H101" s="162"/>
      <c r="I101" s="22"/>
      <c r="J101" s="222"/>
      <c r="K101" s="222"/>
      <c r="L101" s="222"/>
    </row>
    <row r="102" spans="1:12" x14ac:dyDescent="0.2">
      <c r="A102" s="55" t="s">
        <v>57</v>
      </c>
      <c r="B102" s="56"/>
      <c r="C102" s="57"/>
      <c r="D102" s="58"/>
      <c r="E102" s="15"/>
      <c r="F102" s="15"/>
      <c r="G102" s="15"/>
      <c r="H102" s="163"/>
      <c r="I102" s="15"/>
      <c r="K102" s="59"/>
      <c r="L102" s="59"/>
    </row>
    <row r="103" spans="1:12" s="257" customFormat="1" x14ac:dyDescent="0.2">
      <c r="A103" s="60"/>
      <c r="B103" s="61"/>
      <c r="C103" s="62"/>
      <c r="D103" s="21"/>
      <c r="E103" s="22"/>
      <c r="F103" s="22"/>
      <c r="G103" s="22"/>
      <c r="H103" s="162"/>
      <c r="I103" s="22"/>
      <c r="K103" s="23"/>
      <c r="L103" s="23"/>
    </row>
    <row r="104" spans="1:12" x14ac:dyDescent="0.2">
      <c r="A104" s="63" t="s">
        <v>35</v>
      </c>
      <c r="B104" s="61"/>
      <c r="C104" s="64"/>
      <c r="D104" s="65"/>
      <c r="E104" s="22"/>
      <c r="F104" s="22"/>
      <c r="G104" s="22"/>
      <c r="H104" s="162"/>
      <c r="I104" s="22"/>
      <c r="K104" s="23"/>
      <c r="L104" s="23"/>
    </row>
    <row r="105" spans="1:12" s="257" customFormat="1" x14ac:dyDescent="0.2">
      <c r="A105" s="66" t="s">
        <v>28</v>
      </c>
      <c r="B105" s="67">
        <v>55.390067681784657</v>
      </c>
      <c r="C105" s="54">
        <f t="shared" ref="C105:C107" si="32">B105-J105</f>
        <v>1.5095527340866894</v>
      </c>
      <c r="D105" s="54">
        <f t="shared" ref="D105:D107" si="33">C105/J105*100</f>
        <v>2.8016672363878081</v>
      </c>
      <c r="E105" s="22">
        <f>IF(B105&lt;K105,-1,IF(B105&gt;L105,1,0))</f>
        <v>1</v>
      </c>
      <c r="F105" s="22"/>
      <c r="G105" s="22"/>
      <c r="H105" s="162"/>
      <c r="I105" s="22"/>
      <c r="J105" s="68">
        <v>53.880514947697968</v>
      </c>
      <c r="K105" s="68">
        <v>52.410117349285642</v>
      </c>
      <c r="L105" s="68">
        <v>55.350912546110287</v>
      </c>
    </row>
    <row r="106" spans="1:12" s="257" customFormat="1" ht="12.75" x14ac:dyDescent="0.2">
      <c r="A106" s="66" t="s">
        <v>144</v>
      </c>
      <c r="B106" s="67">
        <v>46.807842098834612</v>
      </c>
      <c r="C106" s="54">
        <f t="shared" si="32"/>
        <v>4.4964261251592887</v>
      </c>
      <c r="D106" s="54">
        <f t="shared" si="33"/>
        <v>10.626980973543422</v>
      </c>
      <c r="E106" s="22">
        <f>IF(B106&lt;K106,-1,IF(B106&gt;L106,1,0))</f>
        <v>1</v>
      </c>
      <c r="F106" s="22"/>
      <c r="G106" s="22"/>
      <c r="H106" s="162"/>
      <c r="I106" s="22"/>
      <c r="J106" s="68">
        <v>42.311415973675324</v>
      </c>
      <c r="K106" s="68">
        <v>40.954938577893515</v>
      </c>
      <c r="L106" s="68">
        <v>43.667893369457126</v>
      </c>
    </row>
    <row r="107" spans="1:12" s="257" customFormat="1" x14ac:dyDescent="0.2">
      <c r="A107" s="66" t="s">
        <v>37</v>
      </c>
      <c r="B107" s="67">
        <v>44.609932318215343</v>
      </c>
      <c r="C107" s="54">
        <f t="shared" si="32"/>
        <v>-1.5095527340866965</v>
      </c>
      <c r="D107" s="54">
        <f t="shared" si="33"/>
        <v>-3.2731344081027367</v>
      </c>
      <c r="E107" s="22">
        <f>IF(B107&lt;K107,-1,IF(B107&gt;L107,1,0))</f>
        <v>-1</v>
      </c>
      <c r="F107" s="22"/>
      <c r="G107" s="22"/>
      <c r="H107" s="162"/>
      <c r="I107" s="22"/>
      <c r="J107" s="68">
        <v>46.119485052302039</v>
      </c>
      <c r="K107" s="68">
        <v>44.64908745388972</v>
      </c>
      <c r="L107" s="68">
        <v>47.589882650714358</v>
      </c>
    </row>
    <row r="108" spans="1:12" s="257" customFormat="1" x14ac:dyDescent="0.2">
      <c r="A108" s="69"/>
      <c r="B108" s="67"/>
      <c r="C108" s="54"/>
      <c r="D108" s="54"/>
      <c r="E108" s="22"/>
      <c r="F108" s="22"/>
      <c r="G108" s="22"/>
      <c r="H108" s="162"/>
      <c r="I108" s="22"/>
      <c r="J108" s="191"/>
      <c r="K108" s="191"/>
      <c r="L108" s="191"/>
    </row>
    <row r="109" spans="1:12" s="257" customFormat="1" x14ac:dyDescent="0.2">
      <c r="A109" s="63" t="s">
        <v>36</v>
      </c>
      <c r="B109" s="64"/>
      <c r="C109" s="65"/>
      <c r="D109" s="65"/>
      <c r="E109" s="22"/>
      <c r="F109" s="22"/>
      <c r="G109" s="22"/>
      <c r="H109" s="162"/>
      <c r="I109" s="22"/>
      <c r="J109" s="191"/>
      <c r="K109" s="191"/>
      <c r="L109" s="191"/>
    </row>
    <row r="110" spans="1:12" s="257" customFormat="1" ht="12.75" x14ac:dyDescent="0.2">
      <c r="A110" s="66" t="s">
        <v>145</v>
      </c>
      <c r="B110" s="67">
        <v>15.494159769319726</v>
      </c>
      <c r="C110" s="54">
        <f t="shared" ref="C110:C111" si="34">B110-J110</f>
        <v>-5.9776078729398456</v>
      </c>
      <c r="D110" s="54">
        <f t="shared" ref="D110:D111" si="35">C110/J110*100</f>
        <v>-27.839384127718674</v>
      </c>
      <c r="E110" s="22">
        <f>IF(B110&lt;K110,-1,IF(B110&gt;L110,1,0))</f>
        <v>-1</v>
      </c>
      <c r="F110" s="22"/>
      <c r="G110" s="22"/>
      <c r="H110" s="162"/>
      <c r="I110" s="22"/>
      <c r="J110" s="68">
        <v>21.471767642259572</v>
      </c>
      <c r="K110" s="68">
        <v>19.809362727461142</v>
      </c>
      <c r="L110" s="68">
        <v>23.134172557058001</v>
      </c>
    </row>
    <row r="111" spans="1:12" s="257" customFormat="1" ht="12.75" x14ac:dyDescent="0.2">
      <c r="A111" s="66" t="s">
        <v>220</v>
      </c>
      <c r="B111" s="67">
        <v>23.343921329003869</v>
      </c>
      <c r="C111" s="54">
        <f t="shared" si="34"/>
        <v>-5.7422485306027902</v>
      </c>
      <c r="D111" s="54">
        <f t="shared" si="35"/>
        <v>-19.742195546266554</v>
      </c>
      <c r="E111" s="22">
        <f>IF(B111&lt;K111,-1,IF(B111&gt;L111,1,0))</f>
        <v>-1</v>
      </c>
      <c r="F111" s="22"/>
      <c r="G111" s="22"/>
      <c r="H111" s="162"/>
      <c r="I111" s="22"/>
      <c r="J111" s="68">
        <v>29.08616985960666</v>
      </c>
      <c r="K111" s="68">
        <v>27.166959374862266</v>
      </c>
      <c r="L111" s="68">
        <v>31.005380344351053</v>
      </c>
    </row>
    <row r="112" spans="1:12" s="257" customFormat="1" x14ac:dyDescent="0.2">
      <c r="A112" s="69"/>
      <c r="B112" s="67"/>
      <c r="C112" s="54"/>
      <c r="D112" s="54"/>
      <c r="E112" s="22"/>
      <c r="F112" s="22"/>
      <c r="G112" s="22"/>
      <c r="H112" s="162"/>
      <c r="I112" s="22"/>
      <c r="J112" s="191"/>
      <c r="K112" s="191"/>
      <c r="L112" s="191"/>
    </row>
    <row r="113" spans="1:12" s="257" customFormat="1" x14ac:dyDescent="0.2">
      <c r="A113" s="63" t="s">
        <v>56</v>
      </c>
      <c r="B113" s="64"/>
      <c r="C113" s="65"/>
      <c r="D113" s="65"/>
      <c r="E113" s="22"/>
      <c r="F113" s="22"/>
      <c r="G113" s="22"/>
      <c r="H113" s="162"/>
      <c r="I113" s="22"/>
      <c r="J113" s="191"/>
      <c r="K113" s="191"/>
      <c r="L113" s="191"/>
    </row>
    <row r="114" spans="1:12" s="257" customFormat="1" ht="12.75" x14ac:dyDescent="0.2">
      <c r="A114" s="66" t="s">
        <v>221</v>
      </c>
      <c r="B114" s="67">
        <v>64.515370809703938</v>
      </c>
      <c r="C114" s="54">
        <f t="shared" ref="C114:C115" si="36">B114-J114</f>
        <v>-2.9614344438949445</v>
      </c>
      <c r="D114" s="54">
        <f t="shared" ref="D114:D115" si="37">C114/J114*100</f>
        <v>-4.3888183988037817</v>
      </c>
      <c r="E114" s="22">
        <f>IF(B114&lt;K114,-1,IF(B114&gt;L114,1,0))</f>
        <v>-1</v>
      </c>
      <c r="F114" s="22"/>
      <c r="G114" s="22"/>
      <c r="H114" s="162"/>
      <c r="I114" s="22"/>
      <c r="J114" s="68">
        <v>67.476805253598883</v>
      </c>
      <c r="K114" s="68">
        <v>65.158994073532028</v>
      </c>
      <c r="L114" s="68">
        <v>69.794616433665738</v>
      </c>
    </row>
    <row r="115" spans="1:12" x14ac:dyDescent="0.2">
      <c r="A115" s="66" t="s">
        <v>77</v>
      </c>
      <c r="B115" s="67">
        <v>15.686930678474893</v>
      </c>
      <c r="C115" s="54">
        <f t="shared" si="36"/>
        <v>-9.2142064680121205</v>
      </c>
      <c r="D115" s="54">
        <f t="shared" si="37"/>
        <v>-37.003155373215705</v>
      </c>
      <c r="E115" s="22">
        <f>IF(B115&lt;K115,-1,IF(B115&gt;L115,1,0))</f>
        <v>-1</v>
      </c>
      <c r="F115" s="22"/>
      <c r="G115" s="22"/>
      <c r="H115" s="162"/>
      <c r="I115" s="22"/>
      <c r="J115" s="68">
        <v>24.901137146487013</v>
      </c>
      <c r="K115" s="68">
        <v>22.914754658574754</v>
      </c>
      <c r="L115" s="68">
        <v>26.887519634399272</v>
      </c>
    </row>
    <row r="116" spans="1:12" x14ac:dyDescent="0.2">
      <c r="A116" s="66"/>
      <c r="B116" s="67"/>
      <c r="C116" s="54"/>
      <c r="D116" s="54"/>
      <c r="E116" s="70"/>
      <c r="F116" s="70"/>
      <c r="G116" s="70"/>
      <c r="H116" s="162"/>
      <c r="I116" s="70"/>
      <c r="J116" s="68"/>
      <c r="K116" s="68"/>
      <c r="L116" s="68"/>
    </row>
    <row r="117" spans="1:12" x14ac:dyDescent="0.2">
      <c r="A117" s="63" t="s">
        <v>119</v>
      </c>
      <c r="B117" s="67"/>
      <c r="C117" s="54"/>
      <c r="D117" s="54"/>
      <c r="E117" s="70"/>
      <c r="F117" s="70"/>
      <c r="G117" s="70"/>
      <c r="H117" s="162"/>
      <c r="I117" s="70"/>
      <c r="J117" s="68"/>
      <c r="K117" s="68"/>
      <c r="L117" s="68"/>
    </row>
    <row r="118" spans="1:12" ht="13.5" thickBot="1" x14ac:dyDescent="0.25">
      <c r="A118" s="72" t="s">
        <v>222</v>
      </c>
      <c r="B118" s="73">
        <v>17.954278766167334</v>
      </c>
      <c r="C118" s="74">
        <f>B118-J118</f>
        <v>-7.7682948369068754</v>
      </c>
      <c r="D118" s="74">
        <f>C118/J118*100</f>
        <v>-30.200301714671561</v>
      </c>
      <c r="E118" s="75">
        <f>IF(B118&lt;K118,-1,IF(B118&gt;L118,1,0))</f>
        <v>-1</v>
      </c>
      <c r="F118" s="70"/>
      <c r="G118" s="70"/>
      <c r="H118" s="162"/>
      <c r="I118" s="70"/>
      <c r="J118" s="76">
        <v>25.72257360307421</v>
      </c>
      <c r="K118" s="76">
        <v>23.982453916835723</v>
      </c>
      <c r="L118" s="76">
        <v>27.462693289312696</v>
      </c>
    </row>
    <row r="119" spans="1:12" s="257" customFormat="1" ht="11.25" customHeight="1" x14ac:dyDescent="0.2">
      <c r="A119" s="348" t="s">
        <v>146</v>
      </c>
      <c r="B119" s="348"/>
      <c r="C119" s="348"/>
      <c r="D119" s="348"/>
      <c r="E119" s="348"/>
      <c r="F119" s="256"/>
      <c r="G119" s="256"/>
      <c r="H119" s="166"/>
      <c r="I119" s="256"/>
    </row>
    <row r="120" spans="1:12" s="257" customFormat="1" ht="11.25" customHeight="1" x14ac:dyDescent="0.2">
      <c r="A120" s="338" t="s">
        <v>147</v>
      </c>
      <c r="B120" s="338"/>
      <c r="C120" s="338"/>
      <c r="D120" s="338"/>
      <c r="E120" s="338"/>
      <c r="F120" s="256"/>
      <c r="G120" s="256"/>
      <c r="H120" s="166"/>
      <c r="I120" s="256"/>
    </row>
    <row r="121" spans="1:12" s="257" customFormat="1" ht="11.25" customHeight="1" x14ac:dyDescent="0.2">
      <c r="A121" s="338" t="s">
        <v>148</v>
      </c>
      <c r="B121" s="338"/>
      <c r="C121" s="338"/>
      <c r="D121" s="338"/>
      <c r="E121" s="338"/>
      <c r="F121" s="256"/>
      <c r="G121" s="256"/>
      <c r="H121" s="166"/>
      <c r="I121" s="256"/>
    </row>
    <row r="122" spans="1:12" s="257" customFormat="1" ht="11.25" customHeight="1" x14ac:dyDescent="0.2">
      <c r="A122" s="338" t="s">
        <v>149</v>
      </c>
      <c r="B122" s="338"/>
      <c r="C122" s="338"/>
      <c r="D122" s="338"/>
      <c r="E122" s="338"/>
      <c r="F122" s="256"/>
      <c r="G122" s="256"/>
      <c r="H122" s="166"/>
      <c r="I122" s="256"/>
    </row>
    <row r="123" spans="1:12" s="257" customFormat="1" ht="11.25" customHeight="1" x14ac:dyDescent="0.2">
      <c r="A123" s="338" t="s">
        <v>169</v>
      </c>
      <c r="B123" s="338"/>
      <c r="C123" s="338"/>
      <c r="D123" s="338"/>
      <c r="E123" s="338"/>
      <c r="F123" s="256"/>
      <c r="G123" s="256"/>
      <c r="H123" s="166"/>
      <c r="I123" s="256"/>
    </row>
    <row r="124" spans="1:12" s="257" customFormat="1" ht="11.25" customHeight="1" x14ac:dyDescent="0.2">
      <c r="A124" s="338" t="s">
        <v>150</v>
      </c>
      <c r="B124" s="338"/>
      <c r="C124" s="338"/>
      <c r="D124" s="338"/>
      <c r="E124" s="338"/>
      <c r="F124" s="256"/>
      <c r="G124" s="256"/>
      <c r="H124" s="166"/>
      <c r="I124" s="256"/>
    </row>
    <row r="125" spans="1:12" s="257" customFormat="1" ht="11.25" customHeight="1" x14ac:dyDescent="0.2">
      <c r="A125" s="338" t="s">
        <v>151</v>
      </c>
      <c r="B125" s="338"/>
      <c r="C125" s="338"/>
      <c r="D125" s="338"/>
      <c r="E125" s="338"/>
      <c r="F125" s="256"/>
      <c r="G125" s="256"/>
      <c r="H125" s="166"/>
      <c r="I125" s="256"/>
    </row>
    <row r="126" spans="1:12" s="257" customFormat="1" ht="11.25" customHeight="1" x14ac:dyDescent="0.2">
      <c r="A126" s="338" t="s">
        <v>152</v>
      </c>
      <c r="B126" s="338"/>
      <c r="C126" s="338"/>
      <c r="D126" s="338"/>
      <c r="E126" s="338"/>
      <c r="F126" s="256"/>
      <c r="G126" s="256"/>
      <c r="H126" s="166"/>
      <c r="I126" s="256"/>
    </row>
    <row r="127" spans="1:12" s="257" customFormat="1" ht="11.25" customHeight="1" x14ac:dyDescent="0.2">
      <c r="A127" s="338" t="s">
        <v>153</v>
      </c>
      <c r="B127" s="338"/>
      <c r="C127" s="338"/>
      <c r="D127" s="338"/>
      <c r="E127" s="338"/>
      <c r="F127" s="256"/>
      <c r="G127" s="256"/>
      <c r="H127" s="166"/>
      <c r="I127" s="256"/>
    </row>
    <row r="128" spans="1:12" s="257" customFormat="1" ht="11.25" customHeight="1" x14ac:dyDescent="0.2">
      <c r="A128" s="338" t="s">
        <v>154</v>
      </c>
      <c r="B128" s="338"/>
      <c r="C128" s="338"/>
      <c r="D128" s="338"/>
      <c r="E128" s="338"/>
      <c r="F128" s="256"/>
      <c r="G128" s="256"/>
      <c r="H128" s="166"/>
      <c r="I128" s="256"/>
    </row>
    <row r="129" spans="1:33" s="257" customFormat="1" ht="11.25" customHeight="1" x14ac:dyDescent="0.2">
      <c r="A129" s="338" t="s">
        <v>155</v>
      </c>
      <c r="B129" s="338"/>
      <c r="C129" s="338"/>
      <c r="D129" s="338"/>
      <c r="E129" s="338"/>
      <c r="F129" s="256"/>
      <c r="G129" s="256"/>
      <c r="H129" s="166"/>
      <c r="I129" s="256"/>
    </row>
    <row r="130" spans="1:33" s="257" customFormat="1" ht="11.25" customHeight="1" x14ac:dyDescent="0.2">
      <c r="A130" s="338" t="s">
        <v>156</v>
      </c>
      <c r="B130" s="338"/>
      <c r="C130" s="338"/>
      <c r="D130" s="338"/>
      <c r="E130" s="338"/>
      <c r="F130" s="256"/>
      <c r="G130" s="256"/>
      <c r="H130" s="166"/>
      <c r="I130" s="256"/>
    </row>
    <row r="131" spans="1:33" s="257" customFormat="1" ht="11.25" customHeight="1" x14ac:dyDescent="0.2">
      <c r="A131" s="338" t="s">
        <v>231</v>
      </c>
      <c r="B131" s="338"/>
      <c r="C131" s="338"/>
      <c r="D131" s="338"/>
      <c r="E131" s="338"/>
      <c r="F131" s="256"/>
      <c r="G131" s="256"/>
      <c r="H131" s="166"/>
      <c r="I131" s="256"/>
    </row>
    <row r="132" spans="1:33" s="257" customFormat="1" ht="11.25" customHeight="1" x14ac:dyDescent="0.2">
      <c r="A132" s="338" t="s">
        <v>223</v>
      </c>
      <c r="B132" s="338"/>
      <c r="C132" s="338"/>
      <c r="D132" s="338"/>
      <c r="E132" s="338"/>
      <c r="F132" s="256"/>
      <c r="G132" s="256"/>
      <c r="H132" s="166"/>
      <c r="I132" s="256"/>
    </row>
    <row r="133" spans="1:33" s="257" customFormat="1" x14ac:dyDescent="0.2">
      <c r="A133" s="339" t="s">
        <v>224</v>
      </c>
      <c r="B133" s="339"/>
      <c r="C133" s="339"/>
      <c r="D133" s="339"/>
      <c r="E133" s="339"/>
      <c r="F133" s="256"/>
      <c r="G133" s="256"/>
      <c r="H133" s="166"/>
      <c r="I133" s="256"/>
      <c r="J133" s="256"/>
      <c r="K133" s="256"/>
      <c r="L133" s="256"/>
      <c r="M133" s="256"/>
      <c r="N133" s="256"/>
      <c r="O133" s="256"/>
      <c r="P133" s="256"/>
      <c r="Q133" s="256"/>
      <c r="R133" s="256"/>
      <c r="S133" s="256"/>
      <c r="T133" s="256"/>
      <c r="U133" s="256"/>
      <c r="V133" s="256"/>
      <c r="W133" s="256"/>
      <c r="X133" s="256"/>
      <c r="Y133" s="256"/>
      <c r="Z133" s="256"/>
      <c r="AA133" s="256"/>
      <c r="AB133" s="256"/>
      <c r="AC133" s="256"/>
      <c r="AD133" s="256"/>
      <c r="AE133" s="256"/>
      <c r="AF133" s="256"/>
      <c r="AG133" s="256"/>
    </row>
    <row r="134" spans="1:33" s="257" customFormat="1" ht="11.25" customHeight="1" x14ac:dyDescent="0.2">
      <c r="A134" s="338" t="s">
        <v>157</v>
      </c>
      <c r="B134" s="338"/>
      <c r="C134" s="338"/>
      <c r="D134" s="338"/>
      <c r="E134" s="338"/>
      <c r="F134" s="256"/>
      <c r="G134" s="256"/>
      <c r="H134" s="166"/>
      <c r="I134" s="256"/>
    </row>
    <row r="135" spans="1:33" s="257" customFormat="1" ht="11.25" customHeight="1" x14ac:dyDescent="0.2">
      <c r="A135" s="341" t="s">
        <v>237</v>
      </c>
      <c r="B135" s="341"/>
      <c r="C135" s="341"/>
      <c r="D135" s="341"/>
      <c r="E135" s="341"/>
      <c r="F135" s="258"/>
      <c r="G135" s="258"/>
      <c r="H135" s="167"/>
      <c r="I135" s="258"/>
    </row>
    <row r="136" spans="1:33" ht="11.25" hidden="1" customHeight="1" x14ac:dyDescent="0.2">
      <c r="A136" s="77">
        <v>1</v>
      </c>
      <c r="B136" s="77">
        <v>-1</v>
      </c>
      <c r="C136" s="77">
        <v>0</v>
      </c>
      <c r="E136" s="43"/>
      <c r="F136" s="43"/>
      <c r="G136" s="43"/>
      <c r="H136" s="43"/>
      <c r="I136" s="43"/>
    </row>
    <row r="137" spans="1:33" x14ac:dyDescent="0.2">
      <c r="E137" s="43"/>
      <c r="F137" s="1"/>
      <c r="G137" s="1"/>
      <c r="H137" s="168"/>
      <c r="I137" s="1"/>
    </row>
  </sheetData>
  <mergeCells count="30">
    <mergeCell ref="A1:E1"/>
    <mergeCell ref="A2:E2"/>
    <mergeCell ref="A3:E3"/>
    <mergeCell ref="J3:L3"/>
    <mergeCell ref="A4:A5"/>
    <mergeCell ref="C4:D4"/>
    <mergeCell ref="E4:E5"/>
    <mergeCell ref="F4:G4"/>
    <mergeCell ref="H4:I4"/>
    <mergeCell ref="J4:J5"/>
    <mergeCell ref="A127:E127"/>
    <mergeCell ref="K4:L4"/>
    <mergeCell ref="F7:G7"/>
    <mergeCell ref="H7:I7"/>
    <mergeCell ref="A119:E119"/>
    <mergeCell ref="A120:E120"/>
    <mergeCell ref="A121:E121"/>
    <mergeCell ref="A122:E122"/>
    <mergeCell ref="A123:E123"/>
    <mergeCell ref="A124:E124"/>
    <mergeCell ref="A125:E125"/>
    <mergeCell ref="A126:E126"/>
    <mergeCell ref="A134:E134"/>
    <mergeCell ref="A135:E135"/>
    <mergeCell ref="A128:E128"/>
    <mergeCell ref="A129:E129"/>
    <mergeCell ref="A130:E130"/>
    <mergeCell ref="A131:E131"/>
    <mergeCell ref="A132:E132"/>
    <mergeCell ref="A133:E133"/>
  </mergeCells>
  <conditionalFormatting sqref="A136:C136 E118 E114:E115 E110:E111 E105:E107 E93:E100 E85:E91 E80:E83 E78 E55:E59 E53 E49:E51 E40:E47 E36:E38 E28:E34 E26 E24 E20:E22 E18 E7 E61:E67 E9:E16 E69:E76">
    <cfRule type="iconSet" priority="4">
      <iconSet iconSet="3Arrows" showValue="0">
        <cfvo type="percent" val="0"/>
        <cfvo type="percent" val="33"/>
        <cfvo type="percent" val="67"/>
      </iconSet>
    </cfRule>
  </conditionalFormatting>
  <conditionalFormatting sqref="E116:E117">
    <cfRule type="iconSet" priority="5">
      <iconSet iconSet="3Arrows" showValue="0">
        <cfvo type="percent" val="0"/>
        <cfvo type="percent" val="33"/>
        <cfvo type="percent" val="67"/>
      </iconSet>
    </cfRule>
  </conditionalFormatting>
  <conditionalFormatting sqref="F116:I117">
    <cfRule type="iconSet" priority="3">
      <iconSet iconSet="3Arrows" showValue="0">
        <cfvo type="percent" val="0"/>
        <cfvo type="percent" val="33"/>
        <cfvo type="percent" val="67"/>
      </iconSet>
    </cfRule>
  </conditionalFormatting>
  <conditionalFormatting sqref="F118:I118 F110:I111 F105:I107 F95:I100 F87:I91 F82:I83 F78:I78 F53:I53 F51:I51 F42:I47 F38:I38 F30:I34 F26:I26 F24:G24 F22:G22 F18:I18 F7 F71:I76 F114:I115 F63:I67 F11:I16 H9:I10 H28:I29 H40:I41 H36:I37 H49:I50 F59:I59 H55:I58 H61:I62 H69:I70 H80:I81 H85:I86 H93:I94 H7 I24">
    <cfRule type="iconSet" priority="2">
      <iconSet iconSet="3Arrows" showValue="0">
        <cfvo type="percent" val="0"/>
        <cfvo type="percent" val="33"/>
        <cfvo type="percent" val="67"/>
      </iconSet>
    </cfRule>
  </conditionalFormatting>
  <conditionalFormatting sqref="H4 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37"/>
  <sheetViews>
    <sheetView view="pageBreakPreview" zoomScaleNormal="100" zoomScaleSheetLayoutView="100" workbookViewId="0">
      <pane xSplit="1" ySplit="5" topLeftCell="B87" activePane="bottomRight" state="frozen"/>
      <selection activeCell="J8" sqref="J8"/>
      <selection pane="topRight" activeCell="J8" sqref="J8"/>
      <selection pane="bottomLeft" activeCell="J8" sqref="J8"/>
      <selection pane="bottomRight" activeCell="J93" activeCellId="2" sqref="J80:L80 J85:L85 J93:L93"/>
    </sheetView>
  </sheetViews>
  <sheetFormatPr baseColWidth="10" defaultColWidth="11.42578125" defaultRowHeight="11.25" x14ac:dyDescent="0.2"/>
  <cols>
    <col min="1" max="1" width="39" style="10" customWidth="1"/>
    <col min="2" max="4" width="9.140625" style="10" customWidth="1"/>
    <col min="5" max="5" width="18.85546875" style="10" customWidth="1"/>
    <col min="6" max="6" width="7.5703125" style="10" bestFit="1" customWidth="1"/>
    <col min="7" max="7" width="8.85546875" style="10" bestFit="1" customWidth="1"/>
    <col min="8" max="9" width="5" style="10" customWidth="1"/>
    <col min="10" max="12" width="11.42578125" style="10" customWidth="1"/>
    <col min="13" max="13" width="4" style="10" bestFit="1" customWidth="1"/>
    <col min="14" max="16384" width="11.42578125" style="10"/>
  </cols>
  <sheetData>
    <row r="1" spans="1:13" x14ac:dyDescent="0.2">
      <c r="A1" s="329" t="s">
        <v>38</v>
      </c>
      <c r="B1" s="329"/>
      <c r="C1" s="329"/>
      <c r="D1" s="329"/>
      <c r="E1" s="329"/>
      <c r="F1" s="260"/>
      <c r="G1" s="260"/>
      <c r="H1" s="159"/>
      <c r="I1" s="260"/>
    </row>
    <row r="2" spans="1:13" x14ac:dyDescent="0.2">
      <c r="A2" s="329" t="s">
        <v>164</v>
      </c>
      <c r="B2" s="329"/>
      <c r="C2" s="329"/>
      <c r="D2" s="329"/>
      <c r="E2" s="329"/>
      <c r="F2" s="260"/>
      <c r="G2" s="260"/>
      <c r="H2" s="159"/>
      <c r="I2" s="260"/>
    </row>
    <row r="3" spans="1:13" ht="12" thickBot="1" x14ac:dyDescent="0.25">
      <c r="A3" s="330" t="s">
        <v>266</v>
      </c>
      <c r="B3" s="330"/>
      <c r="C3" s="330"/>
      <c r="D3" s="330"/>
      <c r="E3" s="330"/>
      <c r="F3" s="261"/>
      <c r="G3" s="261"/>
      <c r="H3" s="159"/>
      <c r="I3" s="261"/>
      <c r="J3" s="326" t="s">
        <v>235</v>
      </c>
      <c r="K3" s="326"/>
      <c r="L3" s="326"/>
    </row>
    <row r="4" spans="1:13" ht="15" customHeight="1" x14ac:dyDescent="0.2">
      <c r="A4" s="349" t="s">
        <v>16</v>
      </c>
      <c r="B4" s="3" t="s">
        <v>265</v>
      </c>
      <c r="C4" s="350" t="s">
        <v>78</v>
      </c>
      <c r="D4" s="350"/>
      <c r="E4" s="351" t="s">
        <v>112</v>
      </c>
      <c r="F4" s="335" t="s">
        <v>204</v>
      </c>
      <c r="G4" s="335"/>
      <c r="H4" s="336" t="s">
        <v>205</v>
      </c>
      <c r="I4" s="337"/>
      <c r="J4" s="352" t="s">
        <v>233</v>
      </c>
      <c r="K4" s="346" t="s">
        <v>79</v>
      </c>
      <c r="L4" s="347"/>
    </row>
    <row r="5" spans="1:13" ht="13.5" customHeight="1" thickBot="1" x14ac:dyDescent="0.25">
      <c r="A5" s="345"/>
      <c r="B5" s="6" t="s">
        <v>239</v>
      </c>
      <c r="C5" s="6" t="s">
        <v>53</v>
      </c>
      <c r="D5" s="6" t="s">
        <v>52</v>
      </c>
      <c r="E5" s="334"/>
      <c r="F5" s="155"/>
      <c r="G5" s="155"/>
      <c r="H5" s="160" t="s">
        <v>234</v>
      </c>
      <c r="I5" s="155"/>
      <c r="J5" s="328"/>
      <c r="K5" s="259" t="s">
        <v>80</v>
      </c>
      <c r="L5" s="259" t="s">
        <v>81</v>
      </c>
    </row>
    <row r="6" spans="1:13" x14ac:dyDescent="0.2">
      <c r="A6" s="268"/>
      <c r="B6" s="269"/>
      <c r="C6" s="269"/>
      <c r="D6" s="270"/>
      <c r="E6" s="43"/>
      <c r="F6" s="4"/>
      <c r="G6" s="4"/>
      <c r="H6" s="161"/>
      <c r="I6" s="4"/>
    </row>
    <row r="7" spans="1:13" x14ac:dyDescent="0.2">
      <c r="A7" s="11" t="s">
        <v>49</v>
      </c>
      <c r="B7" s="12">
        <v>2596644</v>
      </c>
      <c r="C7" s="13">
        <f>B7-J7</f>
        <v>25640</v>
      </c>
      <c r="D7" s="14">
        <f>C7/J7*100</f>
        <v>0.99727577242197996</v>
      </c>
      <c r="E7" s="15">
        <f>IF(B7&lt;K7,-1,IF(B7&gt;L7,1,0))</f>
        <v>0</v>
      </c>
      <c r="F7" s="335"/>
      <c r="G7" s="335"/>
      <c r="H7" s="336"/>
      <c r="I7" s="337"/>
      <c r="J7" s="282">
        <v>2571004</v>
      </c>
      <c r="K7" s="221">
        <v>2458669.0388703523</v>
      </c>
      <c r="L7" s="221">
        <v>2683338.9611296477</v>
      </c>
    </row>
    <row r="8" spans="1:13" s="257" customFormat="1" x14ac:dyDescent="0.2">
      <c r="A8" s="18"/>
      <c r="B8" s="19"/>
      <c r="C8" s="20"/>
      <c r="D8" s="21"/>
      <c r="E8" s="22"/>
      <c r="F8" s="22"/>
      <c r="G8" s="22"/>
      <c r="H8" s="162"/>
      <c r="I8" s="22"/>
      <c r="J8" s="212"/>
      <c r="K8" s="222"/>
      <c r="L8" s="222"/>
    </row>
    <row r="9" spans="1:13" s="257" customFormat="1" x14ac:dyDescent="0.2">
      <c r="A9" s="24" t="s">
        <v>65</v>
      </c>
      <c r="B9" s="20">
        <v>2596644</v>
      </c>
      <c r="C9" s="25">
        <f t="shared" ref="C9:C16" si="0">B9-J9</f>
        <v>25640</v>
      </c>
      <c r="D9" s="21">
        <f t="shared" ref="D9:D16" si="1">C9/J9*100</f>
        <v>0.99727577242197996</v>
      </c>
      <c r="E9" s="22">
        <f t="shared" ref="E9:E15" si="2">IF(B9&lt;K9,-1,IF(B9&gt;L9,1,0))</f>
        <v>0</v>
      </c>
      <c r="F9" s="1">
        <f>+B9-F10</f>
        <v>0</v>
      </c>
      <c r="G9" s="1">
        <f>+C9-G10</f>
        <v>0</v>
      </c>
      <c r="H9" s="162"/>
      <c r="I9" s="22"/>
      <c r="J9" s="282">
        <v>2571004</v>
      </c>
      <c r="K9" s="221">
        <v>2458669.0388703523</v>
      </c>
      <c r="L9" s="221">
        <v>2683338.9611296477</v>
      </c>
    </row>
    <row r="10" spans="1:13" s="257" customFormat="1" x14ac:dyDescent="0.2">
      <c r="A10" s="26" t="s">
        <v>64</v>
      </c>
      <c r="B10" s="19">
        <v>569469</v>
      </c>
      <c r="C10" s="27">
        <f t="shared" si="0"/>
        <v>-217</v>
      </c>
      <c r="D10" s="28">
        <f t="shared" si="1"/>
        <v>-3.8091158989337986E-2</v>
      </c>
      <c r="E10" s="22">
        <f t="shared" si="2"/>
        <v>0</v>
      </c>
      <c r="F10" s="156">
        <f>SUM(B10:B16)</f>
        <v>2596644</v>
      </c>
      <c r="G10" s="156">
        <f>SUM(C10:C16)</f>
        <v>25640</v>
      </c>
      <c r="H10" s="162"/>
      <c r="I10" s="22"/>
      <c r="J10" s="212">
        <v>569686</v>
      </c>
      <c r="K10" s="212">
        <v>521560.05344975821</v>
      </c>
      <c r="L10" s="212">
        <v>617811.94655024179</v>
      </c>
      <c r="M10" s="30"/>
    </row>
    <row r="11" spans="1:13" s="257" customFormat="1" x14ac:dyDescent="0.2">
      <c r="A11" s="26" t="s">
        <v>41</v>
      </c>
      <c r="B11" s="19">
        <v>431797</v>
      </c>
      <c r="C11" s="27">
        <f t="shared" si="0"/>
        <v>25618</v>
      </c>
      <c r="D11" s="28">
        <f t="shared" si="1"/>
        <v>6.3070715128059298</v>
      </c>
      <c r="E11" s="22">
        <f t="shared" si="2"/>
        <v>0</v>
      </c>
      <c r="F11" s="22"/>
      <c r="G11" s="22"/>
      <c r="H11" s="162"/>
      <c r="I11" s="22"/>
      <c r="J11" s="212">
        <v>406179</v>
      </c>
      <c r="K11" s="212">
        <v>373005.08145135222</v>
      </c>
      <c r="L11" s="212">
        <v>439352.91854864778</v>
      </c>
      <c r="M11" s="30"/>
    </row>
    <row r="12" spans="1:13" s="257" customFormat="1" x14ac:dyDescent="0.2">
      <c r="A12" s="26" t="s">
        <v>29</v>
      </c>
      <c r="B12" s="19">
        <v>366262</v>
      </c>
      <c r="C12" s="27">
        <f t="shared" si="0"/>
        <v>-7972</v>
      </c>
      <c r="D12" s="28">
        <f t="shared" si="1"/>
        <v>-2.1302179919515596</v>
      </c>
      <c r="E12" s="22">
        <f t="shared" si="2"/>
        <v>0</v>
      </c>
      <c r="F12" s="22"/>
      <c r="G12" s="22"/>
      <c r="H12" s="162"/>
      <c r="I12" s="22"/>
      <c r="J12" s="212">
        <v>374234</v>
      </c>
      <c r="K12" s="212">
        <v>337966.81272585393</v>
      </c>
      <c r="L12" s="212">
        <v>410501.18727414607</v>
      </c>
      <c r="M12" s="30"/>
    </row>
    <row r="13" spans="1:13" s="257" customFormat="1" x14ac:dyDescent="0.2">
      <c r="A13" s="26" t="s">
        <v>30</v>
      </c>
      <c r="B13" s="19">
        <v>343719</v>
      </c>
      <c r="C13" s="27">
        <f t="shared" si="0"/>
        <v>15784</v>
      </c>
      <c r="D13" s="28">
        <f t="shared" si="1"/>
        <v>4.8131489471999025</v>
      </c>
      <c r="E13" s="22">
        <f t="shared" si="2"/>
        <v>0</v>
      </c>
      <c r="F13" s="22"/>
      <c r="G13" s="22"/>
      <c r="H13" s="162"/>
      <c r="I13" s="22"/>
      <c r="J13" s="212">
        <v>327935</v>
      </c>
      <c r="K13" s="212">
        <v>299729.7000463967</v>
      </c>
      <c r="L13" s="212">
        <v>356140.2999536033</v>
      </c>
      <c r="M13" s="30"/>
    </row>
    <row r="14" spans="1:13" s="257" customFormat="1" x14ac:dyDescent="0.2">
      <c r="A14" s="26" t="s">
        <v>31</v>
      </c>
      <c r="B14" s="19">
        <v>451409</v>
      </c>
      <c r="C14" s="27">
        <f t="shared" si="0"/>
        <v>-4684</v>
      </c>
      <c r="D14" s="28">
        <f t="shared" si="1"/>
        <v>-1.0269835318674041</v>
      </c>
      <c r="E14" s="22">
        <f t="shared" si="2"/>
        <v>0</v>
      </c>
      <c r="F14" s="22"/>
      <c r="G14" s="22"/>
      <c r="H14" s="162"/>
      <c r="I14" s="22"/>
      <c r="J14" s="212">
        <v>456093</v>
      </c>
      <c r="K14" s="212">
        <v>419837.10653012682</v>
      </c>
      <c r="L14" s="212">
        <v>492348.89346987318</v>
      </c>
      <c r="M14" s="30"/>
    </row>
    <row r="15" spans="1:13" s="257" customFormat="1" x14ac:dyDescent="0.2">
      <c r="A15" s="26" t="s">
        <v>22</v>
      </c>
      <c r="B15" s="19">
        <v>432764</v>
      </c>
      <c r="C15" s="27">
        <f t="shared" si="0"/>
        <v>-3951</v>
      </c>
      <c r="D15" s="28">
        <f t="shared" si="1"/>
        <v>-0.90470902075724446</v>
      </c>
      <c r="E15" s="22">
        <f t="shared" si="2"/>
        <v>0</v>
      </c>
      <c r="F15" s="22"/>
      <c r="G15" s="22"/>
      <c r="H15" s="162"/>
      <c r="I15" s="22"/>
      <c r="J15" s="212">
        <v>436715</v>
      </c>
      <c r="K15" s="212">
        <v>399732.49210215482</v>
      </c>
      <c r="L15" s="212">
        <v>473697.50789784518</v>
      </c>
      <c r="M15" s="30"/>
    </row>
    <row r="16" spans="1:13" s="257" customFormat="1" x14ac:dyDescent="0.2">
      <c r="A16" s="26" t="s">
        <v>10</v>
      </c>
      <c r="B16" s="19">
        <v>1224</v>
      </c>
      <c r="C16" s="27">
        <f t="shared" si="0"/>
        <v>1062</v>
      </c>
      <c r="D16" s="28">
        <f t="shared" si="1"/>
        <v>655.55555555555554</v>
      </c>
      <c r="E16" s="22">
        <v>0</v>
      </c>
      <c r="F16" s="22"/>
      <c r="G16" s="22"/>
      <c r="H16" s="162"/>
      <c r="I16" s="22"/>
      <c r="J16" s="212">
        <v>162</v>
      </c>
      <c r="K16" s="212" t="s">
        <v>168</v>
      </c>
      <c r="L16" s="212" t="s">
        <v>168</v>
      </c>
      <c r="M16" s="30"/>
    </row>
    <row r="17" spans="1:13" x14ac:dyDescent="0.2">
      <c r="A17" s="31"/>
      <c r="B17" s="19"/>
      <c r="C17" s="19"/>
      <c r="D17" s="28"/>
      <c r="E17" s="22"/>
      <c r="F17" s="22"/>
      <c r="G17" s="22"/>
      <c r="H17" s="162"/>
      <c r="I17" s="22"/>
      <c r="J17" s="222"/>
      <c r="K17" s="222"/>
      <c r="L17" s="222"/>
    </row>
    <row r="18" spans="1:13" x14ac:dyDescent="0.2">
      <c r="A18" s="11" t="s">
        <v>18</v>
      </c>
      <c r="B18" s="12">
        <v>2027175</v>
      </c>
      <c r="C18" s="13">
        <f>B18-J18</f>
        <v>25857</v>
      </c>
      <c r="D18" s="14">
        <f>C18/J18*100</f>
        <v>1.2919985729404322</v>
      </c>
      <c r="E18" s="15">
        <f>IF(B18&lt;K18,-1,IF(B18&gt;L18,1,0))</f>
        <v>0</v>
      </c>
      <c r="F18" s="15"/>
      <c r="G18" s="15"/>
      <c r="H18" s="163"/>
      <c r="I18" s="15"/>
      <c r="J18" s="282">
        <v>2001318</v>
      </c>
      <c r="K18" s="221">
        <v>1904732.7706745891</v>
      </c>
      <c r="L18" s="221">
        <v>2097903.2293254109</v>
      </c>
    </row>
    <row r="19" spans="1:13" s="257" customFormat="1" x14ac:dyDescent="0.2">
      <c r="A19" s="18"/>
      <c r="B19" s="20"/>
      <c r="C19" s="20"/>
      <c r="D19" s="21"/>
      <c r="E19" s="22"/>
      <c r="F19" s="22"/>
      <c r="G19" s="22"/>
      <c r="H19" s="162"/>
      <c r="I19" s="22"/>
      <c r="J19" s="212"/>
      <c r="K19" s="222"/>
      <c r="L19" s="222"/>
    </row>
    <row r="20" spans="1:13" x14ac:dyDescent="0.2">
      <c r="A20" s="24" t="s">
        <v>19</v>
      </c>
      <c r="B20" s="20">
        <v>1443730</v>
      </c>
      <c r="C20" s="25">
        <f t="shared" ref="C20:C22" si="3">B20-J20</f>
        <v>33067</v>
      </c>
      <c r="D20" s="21">
        <f t="shared" ref="D20:D22" si="4">C20/J20*100</f>
        <v>2.3440750909324195</v>
      </c>
      <c r="E20" s="22">
        <f>IF(B20&lt;K20,-1,IF(B20&gt;L20,1,0))</f>
        <v>0</v>
      </c>
      <c r="F20" s="1">
        <f>+B20-F21</f>
        <v>0</v>
      </c>
      <c r="G20" s="1">
        <f>+C20-G21</f>
        <v>0</v>
      </c>
      <c r="H20" s="164">
        <f>+B20/1000000</f>
        <v>1.44373</v>
      </c>
      <c r="I20" s="158">
        <f>+C20/1000</f>
        <v>33.067</v>
      </c>
      <c r="J20" s="282">
        <v>1410663</v>
      </c>
      <c r="K20" s="223">
        <v>1333018.7302756798</v>
      </c>
      <c r="L20" s="223">
        <v>1488307.2697243202</v>
      </c>
      <c r="M20" s="78"/>
    </row>
    <row r="21" spans="1:13" x14ac:dyDescent="0.2">
      <c r="A21" s="26" t="s">
        <v>58</v>
      </c>
      <c r="B21" s="19">
        <v>1245620</v>
      </c>
      <c r="C21" s="27">
        <f t="shared" si="3"/>
        <v>116896</v>
      </c>
      <c r="D21" s="28">
        <f t="shared" si="4"/>
        <v>10.356473327403332</v>
      </c>
      <c r="E21" s="22">
        <f>IF(B21&lt;K21,-1,IF(B21&gt;L21,1,0))</f>
        <v>1</v>
      </c>
      <c r="F21" s="156">
        <f>SUM(B21:B22)</f>
        <v>1443730</v>
      </c>
      <c r="G21" s="156">
        <f>SUM(C21:C22)</f>
        <v>33067</v>
      </c>
      <c r="H21" s="164">
        <f>+B21/1000000</f>
        <v>1.2456199999999999</v>
      </c>
      <c r="I21" s="158">
        <f t="shared" ref="I21:I22" si="5">+C21/1000</f>
        <v>116.896</v>
      </c>
      <c r="J21" s="222">
        <v>1128724</v>
      </c>
      <c r="K21" s="224">
        <v>1068441.1233055806</v>
      </c>
      <c r="L21" s="224">
        <v>1189006.8766944194</v>
      </c>
      <c r="M21" s="78"/>
    </row>
    <row r="22" spans="1:13" x14ac:dyDescent="0.2">
      <c r="A22" s="26" t="s">
        <v>59</v>
      </c>
      <c r="B22" s="19">
        <v>198110</v>
      </c>
      <c r="C22" s="27">
        <f t="shared" si="3"/>
        <v>-83829</v>
      </c>
      <c r="D22" s="28">
        <f t="shared" si="4"/>
        <v>-29.733027356981474</v>
      </c>
      <c r="E22" s="22">
        <f>IF(B22&lt;K22,-1,IF(B22&gt;L22,1,0))</f>
        <v>-1</v>
      </c>
      <c r="F22" s="22"/>
      <c r="G22" s="22"/>
      <c r="H22" s="165">
        <f>+B22/1000</f>
        <v>198.11</v>
      </c>
      <c r="I22" s="158">
        <f t="shared" si="5"/>
        <v>-83.828999999999994</v>
      </c>
      <c r="J22" s="222">
        <v>281939</v>
      </c>
      <c r="K22" s="224">
        <v>248860.21598739864</v>
      </c>
      <c r="L22" s="224">
        <v>315017.78401260136</v>
      </c>
      <c r="M22" s="138"/>
    </row>
    <row r="23" spans="1:13" x14ac:dyDescent="0.2">
      <c r="A23" s="34"/>
      <c r="B23" s="19"/>
      <c r="C23" s="19"/>
      <c r="D23" s="28"/>
      <c r="E23" s="22"/>
      <c r="F23" s="22"/>
      <c r="G23" s="22"/>
      <c r="H23" s="162"/>
      <c r="I23" s="22"/>
      <c r="J23" s="222"/>
      <c r="K23" s="222"/>
      <c r="L23" s="222"/>
    </row>
    <row r="24" spans="1:13" x14ac:dyDescent="0.2">
      <c r="A24" s="24" t="s">
        <v>20</v>
      </c>
      <c r="B24" s="20">
        <v>583445</v>
      </c>
      <c r="C24" s="25">
        <f>B24-J24</f>
        <v>-7210</v>
      </c>
      <c r="D24" s="21">
        <f>C24/J24*100</f>
        <v>-1.220678738011191</v>
      </c>
      <c r="E24" s="22">
        <f>IF(B24&lt;K24,-1,IF(B24&gt;L24,1,0))</f>
        <v>0</v>
      </c>
      <c r="F24" s="22"/>
      <c r="G24" s="22"/>
      <c r="H24" s="165">
        <f>+B24/1000</f>
        <v>583.44500000000005</v>
      </c>
      <c r="I24" s="22"/>
      <c r="J24" s="222">
        <v>590655</v>
      </c>
      <c r="K24" s="224">
        <v>546091.76699858916</v>
      </c>
      <c r="L24" s="224">
        <v>635218.23300141084</v>
      </c>
    </row>
    <row r="25" spans="1:13" x14ac:dyDescent="0.2">
      <c r="A25" s="31"/>
      <c r="B25" s="19"/>
      <c r="C25" s="19"/>
      <c r="D25" s="28"/>
      <c r="E25" s="22"/>
      <c r="F25" s="22"/>
      <c r="G25" s="22"/>
      <c r="H25" s="162"/>
      <c r="I25" s="22"/>
      <c r="J25" s="222"/>
      <c r="K25" s="222"/>
      <c r="L25" s="222"/>
    </row>
    <row r="26" spans="1:13" ht="12.75" x14ac:dyDescent="0.2">
      <c r="A26" s="11" t="s">
        <v>133</v>
      </c>
      <c r="B26" s="12">
        <v>1245620</v>
      </c>
      <c r="C26" s="13">
        <f>B26-J26</f>
        <v>116896</v>
      </c>
      <c r="D26" s="14">
        <f>C26/J26*100</f>
        <v>10.356473327403332</v>
      </c>
      <c r="E26" s="15">
        <f>IF(B26&lt;K26,-1,IF(B26&gt;L26,1,0))</f>
        <v>1</v>
      </c>
      <c r="F26" s="15"/>
      <c r="G26" s="15"/>
      <c r="H26" s="163"/>
      <c r="I26" s="15"/>
      <c r="J26" s="282">
        <v>1128724</v>
      </c>
      <c r="K26" s="221">
        <v>1068441.1233055806</v>
      </c>
      <c r="L26" s="221">
        <v>1189006.8766944194</v>
      </c>
    </row>
    <row r="27" spans="1:13" s="257" customFormat="1" x14ac:dyDescent="0.2">
      <c r="A27" s="18"/>
      <c r="B27" s="19"/>
      <c r="C27" s="20"/>
      <c r="D27" s="21"/>
      <c r="E27" s="22"/>
      <c r="F27" s="22"/>
      <c r="G27" s="22"/>
      <c r="H27" s="162"/>
      <c r="I27" s="22"/>
      <c r="J27" s="212"/>
      <c r="K27" s="223"/>
      <c r="L27" s="223"/>
    </row>
    <row r="28" spans="1:13" x14ac:dyDescent="0.2">
      <c r="A28" s="24" t="s">
        <v>21</v>
      </c>
      <c r="B28" s="20">
        <v>1245620</v>
      </c>
      <c r="C28" s="25">
        <f t="shared" ref="C28:C34" si="6">B28-J28</f>
        <v>116896</v>
      </c>
      <c r="D28" s="21">
        <f t="shared" ref="D28:D34" si="7">C28/J28*100</f>
        <v>10.356473327403332</v>
      </c>
      <c r="E28" s="22">
        <f t="shared" ref="E28:E33" si="8">IF(B28&lt;K28,-1,IF(B28&gt;L28,1,0))</f>
        <v>1</v>
      </c>
      <c r="F28" s="1">
        <f>+B28-F29</f>
        <v>0</v>
      </c>
      <c r="G28" s="1">
        <f>+C28-G29</f>
        <v>0</v>
      </c>
      <c r="H28" s="162"/>
      <c r="I28" s="22"/>
      <c r="J28" s="282">
        <v>1128724</v>
      </c>
      <c r="K28" s="221">
        <v>1068441.1233055806</v>
      </c>
      <c r="L28" s="221">
        <v>1189006.8766944194</v>
      </c>
    </row>
    <row r="29" spans="1:13" x14ac:dyDescent="0.2">
      <c r="A29" s="26" t="s">
        <v>41</v>
      </c>
      <c r="B29" s="19">
        <v>138162</v>
      </c>
      <c r="C29" s="27">
        <f t="shared" si="6"/>
        <v>24745</v>
      </c>
      <c r="D29" s="28">
        <f t="shared" si="7"/>
        <v>21.817716920743806</v>
      </c>
      <c r="E29" s="22">
        <f t="shared" si="8"/>
        <v>1</v>
      </c>
      <c r="F29" s="156">
        <f>SUM(B29:B34)</f>
        <v>1245620</v>
      </c>
      <c r="G29" s="156">
        <f>SUM(C29:C34)</f>
        <v>116896</v>
      </c>
      <c r="H29" s="162"/>
      <c r="I29" s="22"/>
      <c r="J29" s="222">
        <v>113417</v>
      </c>
      <c r="K29" s="224">
        <v>98127.441531201068</v>
      </c>
      <c r="L29" s="224">
        <v>128706.55846879893</v>
      </c>
    </row>
    <row r="30" spans="1:13" x14ac:dyDescent="0.2">
      <c r="A30" s="26" t="s">
        <v>29</v>
      </c>
      <c r="B30" s="19">
        <v>289227</v>
      </c>
      <c r="C30" s="27">
        <f t="shared" si="6"/>
        <v>24810</v>
      </c>
      <c r="D30" s="28">
        <f t="shared" si="7"/>
        <v>9.3829065453431522</v>
      </c>
      <c r="E30" s="22">
        <f t="shared" si="8"/>
        <v>0</v>
      </c>
      <c r="F30" s="22"/>
      <c r="G30" s="22"/>
      <c r="H30" s="162"/>
      <c r="I30" s="22"/>
      <c r="J30" s="222">
        <v>264417</v>
      </c>
      <c r="K30" s="224">
        <v>235556.96834865352</v>
      </c>
      <c r="L30" s="224">
        <v>293277.03165134648</v>
      </c>
    </row>
    <row r="31" spans="1:13" x14ac:dyDescent="0.2">
      <c r="A31" s="26" t="s">
        <v>30</v>
      </c>
      <c r="B31" s="19">
        <v>298165</v>
      </c>
      <c r="C31" s="27">
        <f t="shared" si="6"/>
        <v>29720</v>
      </c>
      <c r="D31" s="28">
        <f t="shared" si="7"/>
        <v>11.071169140792341</v>
      </c>
      <c r="E31" s="22">
        <f t="shared" si="8"/>
        <v>1</v>
      </c>
      <c r="F31" s="22"/>
      <c r="G31" s="22"/>
      <c r="H31" s="162"/>
      <c r="I31" s="22"/>
      <c r="J31" s="222">
        <v>268445</v>
      </c>
      <c r="K31" s="224">
        <v>242378.13726251156</v>
      </c>
      <c r="L31" s="224">
        <v>294511.86273748847</v>
      </c>
    </row>
    <row r="32" spans="1:13" x14ac:dyDescent="0.2">
      <c r="A32" s="26" t="s">
        <v>31</v>
      </c>
      <c r="B32" s="19">
        <v>382610</v>
      </c>
      <c r="C32" s="27">
        <f t="shared" si="6"/>
        <v>32296</v>
      </c>
      <c r="D32" s="28">
        <f t="shared" si="7"/>
        <v>9.2191576699760791</v>
      </c>
      <c r="E32" s="22">
        <f t="shared" si="8"/>
        <v>1</v>
      </c>
      <c r="F32" s="22"/>
      <c r="G32" s="22"/>
      <c r="H32" s="162"/>
      <c r="I32" s="22"/>
      <c r="J32" s="222">
        <v>350314</v>
      </c>
      <c r="K32" s="224">
        <v>319151.94016920705</v>
      </c>
      <c r="L32" s="224">
        <v>381476.05983079295</v>
      </c>
    </row>
    <row r="33" spans="1:12" x14ac:dyDescent="0.2">
      <c r="A33" s="26" t="s">
        <v>22</v>
      </c>
      <c r="B33" s="19">
        <v>136232</v>
      </c>
      <c r="C33" s="27">
        <f t="shared" si="6"/>
        <v>4263</v>
      </c>
      <c r="D33" s="28">
        <f t="shared" si="7"/>
        <v>3.2303040865657842</v>
      </c>
      <c r="E33" s="22">
        <f t="shared" si="8"/>
        <v>0</v>
      </c>
      <c r="F33" s="22"/>
      <c r="G33" s="22"/>
      <c r="H33" s="162"/>
      <c r="I33" s="22"/>
      <c r="J33" s="222">
        <v>131969</v>
      </c>
      <c r="K33" s="224">
        <v>112352.5744413996</v>
      </c>
      <c r="L33" s="224">
        <v>151585.4255586004</v>
      </c>
    </row>
    <row r="34" spans="1:12" x14ac:dyDescent="0.2">
      <c r="A34" s="26" t="s">
        <v>10</v>
      </c>
      <c r="B34" s="19">
        <v>1224</v>
      </c>
      <c r="C34" s="27">
        <f t="shared" si="6"/>
        <v>1062</v>
      </c>
      <c r="D34" s="28">
        <f t="shared" si="7"/>
        <v>655.55555555555554</v>
      </c>
      <c r="E34" s="22">
        <v>0</v>
      </c>
      <c r="F34" s="22"/>
      <c r="G34" s="22"/>
      <c r="H34" s="162"/>
      <c r="I34" s="22"/>
      <c r="J34" s="222">
        <v>162</v>
      </c>
      <c r="K34" s="224" t="s">
        <v>168</v>
      </c>
      <c r="L34" s="224" t="s">
        <v>168</v>
      </c>
    </row>
    <row r="35" spans="1:12" x14ac:dyDescent="0.2">
      <c r="A35" s="34"/>
      <c r="B35" s="19"/>
      <c r="C35" s="19"/>
      <c r="D35" s="28"/>
      <c r="E35" s="22"/>
      <c r="F35" s="22"/>
      <c r="G35" s="22"/>
      <c r="H35" s="162"/>
      <c r="I35" s="22"/>
      <c r="J35" s="222"/>
      <c r="K35" s="222"/>
      <c r="L35" s="222"/>
    </row>
    <row r="36" spans="1:12" ht="12.75" x14ac:dyDescent="0.2">
      <c r="A36" s="24" t="s">
        <v>134</v>
      </c>
      <c r="B36" s="20">
        <v>1245620</v>
      </c>
      <c r="C36" s="25">
        <f t="shared" ref="C36:C38" si="9">B36-J36</f>
        <v>116896</v>
      </c>
      <c r="D36" s="21">
        <f t="shared" ref="D36:D38" si="10">C36/J36*100</f>
        <v>10.356473327403332</v>
      </c>
      <c r="E36" s="22">
        <f>IF(B36&lt;K36,-1,IF(B36&gt;L36,1,0))</f>
        <v>1</v>
      </c>
      <c r="F36" s="1">
        <f>+B36-F37</f>
        <v>0</v>
      </c>
      <c r="G36" s="1">
        <f>+C36-G37</f>
        <v>0</v>
      </c>
      <c r="H36" s="162"/>
      <c r="I36" s="22"/>
      <c r="J36" s="282">
        <v>1128724</v>
      </c>
      <c r="K36" s="221">
        <v>1068441.1233055806</v>
      </c>
      <c r="L36" s="221">
        <v>1189006.8766944194</v>
      </c>
    </row>
    <row r="37" spans="1:12" x14ac:dyDescent="0.2">
      <c r="A37" s="26" t="s">
        <v>23</v>
      </c>
      <c r="B37" s="19">
        <v>335669</v>
      </c>
      <c r="C37" s="27">
        <f t="shared" si="9"/>
        <v>50684</v>
      </c>
      <c r="D37" s="28">
        <f t="shared" si="10"/>
        <v>17.784795691001282</v>
      </c>
      <c r="E37" s="22">
        <f>IF(B37&lt;K37,-1,IF(B37&gt;L37,1,0))</f>
        <v>1</v>
      </c>
      <c r="F37" s="156">
        <f>SUM(B37:B38)</f>
        <v>1245620</v>
      </c>
      <c r="G37" s="156">
        <f>SUM(C37:C38)</f>
        <v>116896</v>
      </c>
      <c r="H37" s="162"/>
      <c r="I37" s="22"/>
      <c r="J37" s="222">
        <v>284985</v>
      </c>
      <c r="K37" s="224">
        <v>252175.22163493879</v>
      </c>
      <c r="L37" s="224">
        <v>317794.77836506121</v>
      </c>
    </row>
    <row r="38" spans="1:12" x14ac:dyDescent="0.2">
      <c r="A38" s="26" t="s">
        <v>24</v>
      </c>
      <c r="B38" s="19">
        <v>909951</v>
      </c>
      <c r="C38" s="27">
        <f t="shared" si="9"/>
        <v>66212</v>
      </c>
      <c r="D38" s="28">
        <f t="shared" si="10"/>
        <v>7.8474504556503843</v>
      </c>
      <c r="E38" s="22">
        <f>IF(B38&lt;K38,-1,IF(B38&gt;L38,1,0))</f>
        <v>1</v>
      </c>
      <c r="F38" s="22"/>
      <c r="G38" s="22"/>
      <c r="H38" s="162"/>
      <c r="I38" s="22"/>
      <c r="J38" s="222">
        <v>843739</v>
      </c>
      <c r="K38" s="224">
        <v>793206.98447574174</v>
      </c>
      <c r="L38" s="224">
        <v>894271.01552425826</v>
      </c>
    </row>
    <row r="39" spans="1:12" x14ac:dyDescent="0.2">
      <c r="A39" s="34"/>
      <c r="B39" s="19"/>
      <c r="C39" s="19"/>
      <c r="D39" s="28"/>
      <c r="E39" s="22"/>
      <c r="F39" s="22"/>
      <c r="G39" s="22"/>
      <c r="H39" s="162"/>
      <c r="I39" s="22"/>
      <c r="J39" s="222"/>
      <c r="K39" s="224"/>
      <c r="L39" s="224"/>
    </row>
    <row r="40" spans="1:12" ht="12.75" x14ac:dyDescent="0.2">
      <c r="A40" s="24" t="s">
        <v>135</v>
      </c>
      <c r="B40" s="20">
        <v>1245620</v>
      </c>
      <c r="C40" s="25">
        <f t="shared" ref="C40:C47" si="11">B40-J40</f>
        <v>116896</v>
      </c>
      <c r="D40" s="21">
        <f t="shared" ref="D40:D47" si="12">C40/J40*100</f>
        <v>10.356473327403332</v>
      </c>
      <c r="E40" s="22">
        <f t="shared" ref="E40:E46" si="13">IF(B40&lt;K40,-1,IF(B40&gt;L40,1,0))</f>
        <v>1</v>
      </c>
      <c r="F40" s="1">
        <f>+B40-F41</f>
        <v>0</v>
      </c>
      <c r="G40" s="1">
        <f>+C40-G41</f>
        <v>0</v>
      </c>
      <c r="H40" s="162"/>
      <c r="I40" s="22"/>
      <c r="J40" s="282">
        <v>1128724</v>
      </c>
      <c r="K40" s="221">
        <v>1068441.1233055806</v>
      </c>
      <c r="L40" s="221">
        <v>1189006.8766944194</v>
      </c>
    </row>
    <row r="41" spans="1:12" x14ac:dyDescent="0.2">
      <c r="A41" s="26" t="s">
        <v>51</v>
      </c>
      <c r="B41" s="19">
        <v>126513</v>
      </c>
      <c r="C41" s="27">
        <f t="shared" si="11"/>
        <v>14354</v>
      </c>
      <c r="D41" s="36">
        <f t="shared" si="12"/>
        <v>12.797902977023689</v>
      </c>
      <c r="E41" s="22">
        <f t="shared" si="13"/>
        <v>0</v>
      </c>
      <c r="F41" s="156">
        <f>SUM(B41:B47)</f>
        <v>1245620</v>
      </c>
      <c r="G41" s="156">
        <f>SUM(C41:C47)</f>
        <v>116896</v>
      </c>
      <c r="H41" s="162"/>
      <c r="I41" s="22"/>
      <c r="J41" s="222">
        <v>112159</v>
      </c>
      <c r="K41" s="224">
        <v>97758.825180110493</v>
      </c>
      <c r="L41" s="224">
        <v>126559.17481988951</v>
      </c>
    </row>
    <row r="42" spans="1:12" x14ac:dyDescent="0.2">
      <c r="A42" s="26" t="s">
        <v>32</v>
      </c>
      <c r="B42" s="19">
        <v>325280</v>
      </c>
      <c r="C42" s="27">
        <f t="shared" si="11"/>
        <v>25681</v>
      </c>
      <c r="D42" s="36">
        <f t="shared" si="12"/>
        <v>8.5717909605839804</v>
      </c>
      <c r="E42" s="22">
        <f t="shared" si="13"/>
        <v>0</v>
      </c>
      <c r="F42" s="22"/>
      <c r="G42" s="22"/>
      <c r="H42" s="162"/>
      <c r="I42" s="22"/>
      <c r="J42" s="222">
        <v>299599</v>
      </c>
      <c r="K42" s="224">
        <v>268412.358277208</v>
      </c>
      <c r="L42" s="224">
        <v>330785.641722792</v>
      </c>
    </row>
    <row r="43" spans="1:12" s="257" customFormat="1" x14ac:dyDescent="0.2">
      <c r="A43" s="26" t="s">
        <v>33</v>
      </c>
      <c r="B43" s="19">
        <v>253827</v>
      </c>
      <c r="C43" s="27">
        <f t="shared" si="11"/>
        <v>-10229</v>
      </c>
      <c r="D43" s="36">
        <f t="shared" si="12"/>
        <v>-3.8737994970763778</v>
      </c>
      <c r="E43" s="22">
        <f t="shared" si="13"/>
        <v>0</v>
      </c>
      <c r="F43" s="22"/>
      <c r="G43" s="22"/>
      <c r="H43" s="162"/>
      <c r="I43" s="22"/>
      <c r="J43" s="212">
        <v>264056</v>
      </c>
      <c r="K43" s="224">
        <v>238306.29749912437</v>
      </c>
      <c r="L43" s="224">
        <v>289805.70250087563</v>
      </c>
    </row>
    <row r="44" spans="1:12" s="257" customFormat="1" x14ac:dyDescent="0.2">
      <c r="A44" s="26" t="s">
        <v>34</v>
      </c>
      <c r="B44" s="19">
        <v>223135</v>
      </c>
      <c r="C44" s="27">
        <f t="shared" si="11"/>
        <v>31125</v>
      </c>
      <c r="D44" s="36">
        <f t="shared" si="12"/>
        <v>16.210093224311233</v>
      </c>
      <c r="E44" s="22">
        <f t="shared" si="13"/>
        <v>1</v>
      </c>
      <c r="F44" s="22"/>
      <c r="G44" s="22"/>
      <c r="H44" s="162"/>
      <c r="I44" s="22"/>
      <c r="J44" s="212">
        <v>192010</v>
      </c>
      <c r="K44" s="224">
        <v>169824.03240028059</v>
      </c>
      <c r="L44" s="224">
        <v>214195.96759971941</v>
      </c>
    </row>
    <row r="45" spans="1:12" s="257" customFormat="1" x14ac:dyDescent="0.2">
      <c r="A45" s="26" t="s">
        <v>117</v>
      </c>
      <c r="B45" s="19">
        <v>77851</v>
      </c>
      <c r="C45" s="27">
        <f t="shared" si="11"/>
        <v>37344</v>
      </c>
      <c r="D45" s="36">
        <f t="shared" si="12"/>
        <v>92.191473078727142</v>
      </c>
      <c r="E45" s="22">
        <f t="shared" si="13"/>
        <v>1</v>
      </c>
      <c r="F45" s="22"/>
      <c r="G45" s="22"/>
      <c r="H45" s="162"/>
      <c r="I45" s="22"/>
      <c r="J45" s="212">
        <v>40507</v>
      </c>
      <c r="K45" s="224">
        <v>29256.485198388844</v>
      </c>
      <c r="L45" s="224">
        <v>51757.514801611156</v>
      </c>
    </row>
    <row r="46" spans="1:12" s="257" customFormat="1" x14ac:dyDescent="0.2">
      <c r="A46" s="26" t="s">
        <v>118</v>
      </c>
      <c r="B46" s="19">
        <v>238392</v>
      </c>
      <c r="C46" s="27">
        <f t="shared" si="11"/>
        <v>18270</v>
      </c>
      <c r="D46" s="36">
        <f t="shared" si="12"/>
        <v>8.2999427590154546</v>
      </c>
      <c r="E46" s="22">
        <f t="shared" si="13"/>
        <v>0</v>
      </c>
      <c r="F46" s="22"/>
      <c r="G46" s="22"/>
      <c r="H46" s="162"/>
      <c r="I46" s="22"/>
      <c r="J46" s="212">
        <v>220122</v>
      </c>
      <c r="K46" s="224">
        <v>188092.80557207271</v>
      </c>
      <c r="L46" s="224">
        <v>252151.19442792729</v>
      </c>
    </row>
    <row r="47" spans="1:12" s="257" customFormat="1" x14ac:dyDescent="0.2">
      <c r="A47" s="26" t="s">
        <v>10</v>
      </c>
      <c r="B47" s="19">
        <v>622</v>
      </c>
      <c r="C47" s="27">
        <f t="shared" si="11"/>
        <v>351</v>
      </c>
      <c r="D47" s="36">
        <f t="shared" si="12"/>
        <v>129.52029520295204</v>
      </c>
      <c r="E47" s="22">
        <v>0</v>
      </c>
      <c r="F47" s="22"/>
      <c r="G47" s="22"/>
      <c r="H47" s="162"/>
      <c r="I47" s="22"/>
      <c r="J47" s="212">
        <v>271</v>
      </c>
      <c r="K47" s="224" t="s">
        <v>168</v>
      </c>
      <c r="L47" s="224" t="s">
        <v>168</v>
      </c>
    </row>
    <row r="48" spans="1:12" s="257" customFormat="1" x14ac:dyDescent="0.2">
      <c r="A48" s="34"/>
      <c r="B48" s="19"/>
      <c r="C48" s="19"/>
      <c r="D48" s="28"/>
      <c r="E48" s="22"/>
      <c r="F48" s="22"/>
      <c r="G48" s="22"/>
      <c r="H48" s="162"/>
      <c r="I48" s="22"/>
      <c r="J48" s="212"/>
      <c r="K48" s="212"/>
      <c r="L48" s="212"/>
    </row>
    <row r="49" spans="1:12" ht="12.75" x14ac:dyDescent="0.2">
      <c r="A49" s="24" t="s">
        <v>136</v>
      </c>
      <c r="B49" s="20">
        <v>1245620</v>
      </c>
      <c r="C49" s="25">
        <f t="shared" ref="C49:C51" si="14">B49-J49</f>
        <v>116896</v>
      </c>
      <c r="D49" s="21">
        <f t="shared" ref="D49:D51" si="15">C49/J49*100</f>
        <v>10.356473327403332</v>
      </c>
      <c r="E49" s="22">
        <f>IF(B49&lt;K49,-1,IF(B49&gt;L49,1,0))</f>
        <v>1</v>
      </c>
      <c r="F49" s="1">
        <f>+B49-F50</f>
        <v>0</v>
      </c>
      <c r="G49" s="1">
        <f>+C49-G50</f>
        <v>0</v>
      </c>
      <c r="H49" s="162"/>
      <c r="I49" s="22"/>
      <c r="J49" s="282">
        <v>1128724</v>
      </c>
      <c r="K49" s="221">
        <v>1068441.1233055806</v>
      </c>
      <c r="L49" s="221">
        <v>1189006.8766944194</v>
      </c>
    </row>
    <row r="50" spans="1:12" x14ac:dyDescent="0.2">
      <c r="A50" s="26" t="s">
        <v>25</v>
      </c>
      <c r="B50" s="19">
        <v>1116368</v>
      </c>
      <c r="C50" s="27">
        <f t="shared" si="14"/>
        <v>61831</v>
      </c>
      <c r="D50" s="28">
        <f t="shared" si="15"/>
        <v>5.8633314905024676</v>
      </c>
      <c r="E50" s="22">
        <f>IF(B50&lt;K50,-1,IF(B50&gt;L50,1,0))</f>
        <v>1</v>
      </c>
      <c r="F50" s="156">
        <f>SUM(B50:B51)</f>
        <v>1245620</v>
      </c>
      <c r="G50" s="156">
        <f>SUM(C50:C51)</f>
        <v>116896</v>
      </c>
      <c r="H50" s="162"/>
      <c r="I50" s="22"/>
      <c r="J50" s="222">
        <v>1054537</v>
      </c>
      <c r="K50" s="224">
        <v>995041.52029327245</v>
      </c>
      <c r="L50" s="224">
        <v>1114032.4797067277</v>
      </c>
    </row>
    <row r="51" spans="1:12" x14ac:dyDescent="0.2">
      <c r="A51" s="26" t="s">
        <v>26</v>
      </c>
      <c r="B51" s="27">
        <v>129252</v>
      </c>
      <c r="C51" s="27">
        <f t="shared" si="14"/>
        <v>55065</v>
      </c>
      <c r="D51" s="28">
        <f t="shared" si="15"/>
        <v>74.224594605523876</v>
      </c>
      <c r="E51" s="22">
        <f>IF(B51&lt;K51,-1,IF(B51&gt;L51,1,0))</f>
        <v>1</v>
      </c>
      <c r="F51" s="22"/>
      <c r="G51" s="22"/>
      <c r="H51" s="162"/>
      <c r="I51" s="22"/>
      <c r="J51" s="222">
        <v>74187</v>
      </c>
      <c r="K51" s="224">
        <v>61079.384353981179</v>
      </c>
      <c r="L51" s="224">
        <v>87294.615646018821</v>
      </c>
    </row>
    <row r="52" spans="1:12" x14ac:dyDescent="0.2">
      <c r="A52" s="31"/>
      <c r="B52" s="19"/>
      <c r="C52" s="19"/>
      <c r="D52" s="28"/>
      <c r="E52" s="22"/>
      <c r="F52" s="22"/>
      <c r="G52" s="22"/>
      <c r="H52" s="162"/>
      <c r="I52" s="22"/>
      <c r="J52" s="222"/>
      <c r="K52" s="222"/>
      <c r="L52" s="222"/>
    </row>
    <row r="53" spans="1:12" ht="12.75" x14ac:dyDescent="0.2">
      <c r="A53" s="11" t="s">
        <v>137</v>
      </c>
      <c r="B53" s="12">
        <v>198110</v>
      </c>
      <c r="C53" s="13">
        <f>B53-J53</f>
        <v>-83829</v>
      </c>
      <c r="D53" s="14">
        <f>C53/J53*100</f>
        <v>-29.733027356981474</v>
      </c>
      <c r="E53" s="15">
        <f>IF(B53&lt;K53,-1,IF(B53&gt;L53,1,0))</f>
        <v>-1</v>
      </c>
      <c r="F53" s="15"/>
      <c r="G53" s="15"/>
      <c r="H53" s="163"/>
      <c r="I53" s="15"/>
      <c r="J53" s="283">
        <v>281939</v>
      </c>
      <c r="K53" s="273">
        <v>248860.21598739864</v>
      </c>
      <c r="L53" s="273">
        <v>315017.78401260136</v>
      </c>
    </row>
    <row r="54" spans="1:12" s="257" customFormat="1" x14ac:dyDescent="0.2">
      <c r="A54" s="18"/>
      <c r="B54" s="39"/>
      <c r="C54" s="20"/>
      <c r="D54" s="21"/>
      <c r="E54" s="22"/>
      <c r="F54" s="22"/>
      <c r="G54" s="22"/>
      <c r="H54" s="162"/>
      <c r="I54" s="22"/>
      <c r="J54" s="212"/>
      <c r="K54" s="222"/>
      <c r="L54" s="222"/>
    </row>
    <row r="55" spans="1:12" x14ac:dyDescent="0.2">
      <c r="A55" s="24" t="s">
        <v>42</v>
      </c>
      <c r="B55" s="20">
        <v>198110</v>
      </c>
      <c r="C55" s="25">
        <f t="shared" ref="C55:C59" si="16">B55-J55</f>
        <v>-83829</v>
      </c>
      <c r="D55" s="21">
        <f t="shared" ref="D55:D59" si="17">C55/J55*100</f>
        <v>-29.733027356981474</v>
      </c>
      <c r="E55" s="22">
        <f>IF(B55&lt;K55,-1,IF(B55&gt;L55,1,0))</f>
        <v>-1</v>
      </c>
      <c r="F55" s="1">
        <f>+B55-F57</f>
        <v>0</v>
      </c>
      <c r="G55" s="1">
        <f>+C55-G57</f>
        <v>0</v>
      </c>
      <c r="H55" s="162"/>
      <c r="I55" s="22"/>
      <c r="J55" s="283">
        <v>281939</v>
      </c>
      <c r="K55" s="273">
        <v>248860.21598739864</v>
      </c>
      <c r="L55" s="273">
        <v>315017.78401260136</v>
      </c>
    </row>
    <row r="56" spans="1:12" x14ac:dyDescent="0.2">
      <c r="A56" s="26" t="s">
        <v>73</v>
      </c>
      <c r="B56" s="19">
        <v>169484</v>
      </c>
      <c r="C56" s="27">
        <f t="shared" si="16"/>
        <v>-97998</v>
      </c>
      <c r="D56" s="28">
        <f t="shared" si="17"/>
        <v>-36.63723166418675</v>
      </c>
      <c r="E56" s="22">
        <f t="shared" ref="E56:E59" si="18">IF(B56&lt;K56,-1,IF(B56&gt;L56,1,0))</f>
        <v>-1</v>
      </c>
      <c r="F56" s="1">
        <f>+B56-F58</f>
        <v>0</v>
      </c>
      <c r="G56" s="1">
        <f>+C56-G58</f>
        <v>0</v>
      </c>
      <c r="H56" s="162"/>
      <c r="I56" s="22"/>
      <c r="J56" s="222">
        <v>267482</v>
      </c>
      <c r="K56" s="224">
        <v>242337.99155352294</v>
      </c>
      <c r="L56" s="224">
        <v>292626.00844647706</v>
      </c>
    </row>
    <row r="57" spans="1:12" ht="24" x14ac:dyDescent="0.2">
      <c r="A57" s="40" t="s">
        <v>203</v>
      </c>
      <c r="B57" s="19">
        <v>157225</v>
      </c>
      <c r="C57" s="27">
        <f t="shared" si="16"/>
        <v>-97888</v>
      </c>
      <c r="D57" s="28">
        <f t="shared" si="17"/>
        <v>-38.37044760557086</v>
      </c>
      <c r="E57" s="22">
        <f t="shared" si="18"/>
        <v>-1</v>
      </c>
      <c r="F57" s="156">
        <f>+B56+B59</f>
        <v>198110</v>
      </c>
      <c r="G57" s="156">
        <f>+C56+C59</f>
        <v>-83829</v>
      </c>
      <c r="H57" s="162"/>
      <c r="I57" s="22"/>
      <c r="J57" s="222">
        <v>255113</v>
      </c>
      <c r="K57" s="227">
        <v>230416.69487817169</v>
      </c>
      <c r="L57" s="227">
        <v>279809.30512182834</v>
      </c>
    </row>
    <row r="58" spans="1:12" s="185" customFormat="1" ht="12.75" x14ac:dyDescent="0.2">
      <c r="A58" s="40" t="s">
        <v>138</v>
      </c>
      <c r="B58" s="19">
        <v>12259</v>
      </c>
      <c r="C58" s="27">
        <f t="shared" si="16"/>
        <v>-110</v>
      </c>
      <c r="D58" s="28">
        <f t="shared" si="17"/>
        <v>-0.88932007437949701</v>
      </c>
      <c r="E58" s="22">
        <f t="shared" si="18"/>
        <v>0</v>
      </c>
      <c r="F58" s="183">
        <f>+B58+B57</f>
        <v>169484</v>
      </c>
      <c r="G58" s="183">
        <f>+C58+C57</f>
        <v>-97998</v>
      </c>
      <c r="H58" s="184"/>
      <c r="I58" s="182"/>
      <c r="J58" s="287">
        <v>12369</v>
      </c>
      <c r="K58" s="288">
        <v>5917.6592245277734</v>
      </c>
      <c r="L58" s="288">
        <v>18820.340775472228</v>
      </c>
    </row>
    <row r="59" spans="1:12" x14ac:dyDescent="0.2">
      <c r="A59" s="26" t="s">
        <v>74</v>
      </c>
      <c r="B59" s="19">
        <v>28626</v>
      </c>
      <c r="C59" s="27">
        <f t="shared" si="16"/>
        <v>14169</v>
      </c>
      <c r="D59" s="36">
        <f t="shared" si="17"/>
        <v>98.007885453413564</v>
      </c>
      <c r="E59" s="22">
        <f t="shared" si="18"/>
        <v>1</v>
      </c>
      <c r="F59" s="22"/>
      <c r="G59" s="22"/>
      <c r="H59" s="162"/>
      <c r="I59" s="22"/>
      <c r="J59" s="222">
        <v>14457</v>
      </c>
      <c r="K59" s="224">
        <v>7960.0925246635907</v>
      </c>
      <c r="L59" s="224">
        <v>20953.907475336411</v>
      </c>
    </row>
    <row r="60" spans="1:12" x14ac:dyDescent="0.2">
      <c r="A60" s="34"/>
      <c r="B60" s="19"/>
      <c r="C60" s="19"/>
      <c r="D60" s="36"/>
      <c r="E60" s="22"/>
      <c r="F60" s="22"/>
      <c r="G60" s="22"/>
      <c r="H60" s="162"/>
      <c r="I60" s="22"/>
      <c r="J60" s="222"/>
      <c r="K60" s="222"/>
      <c r="L60" s="222"/>
    </row>
    <row r="61" spans="1:12" x14ac:dyDescent="0.2">
      <c r="A61" s="24" t="s">
        <v>43</v>
      </c>
      <c r="B61" s="146">
        <v>198110</v>
      </c>
      <c r="C61" s="25">
        <f t="shared" ref="C61:C67" si="19">B61-J61</f>
        <v>-83829</v>
      </c>
      <c r="D61" s="147">
        <f t="shared" ref="D61:D67" si="20">C61/J61*100</f>
        <v>-29.733027356981474</v>
      </c>
      <c r="E61" s="22">
        <f t="shared" ref="E61:E75" si="21">IF(B61&lt;K61,-1,IF(B61&gt;L61,1,0))</f>
        <v>-1</v>
      </c>
      <c r="F61" s="1">
        <f>+B61-F62</f>
        <v>0</v>
      </c>
      <c r="G61" s="1" t="e">
        <f>+C61-G62</f>
        <v>#VALUE!</v>
      </c>
      <c r="H61" s="162"/>
      <c r="I61" s="22"/>
      <c r="J61" s="283">
        <v>281939</v>
      </c>
      <c r="K61" s="273">
        <v>248860.21598739864</v>
      </c>
      <c r="L61" s="273">
        <v>315017.78401260136</v>
      </c>
    </row>
    <row r="62" spans="1:12" x14ac:dyDescent="0.2">
      <c r="A62" s="26" t="s">
        <v>41</v>
      </c>
      <c r="B62" s="19">
        <v>69514</v>
      </c>
      <c r="C62" s="27">
        <f t="shared" si="19"/>
        <v>-12567</v>
      </c>
      <c r="D62" s="28">
        <f t="shared" si="20"/>
        <v>-15.310485983357902</v>
      </c>
      <c r="E62" s="22">
        <f t="shared" si="21"/>
        <v>0</v>
      </c>
      <c r="F62" s="156">
        <f>SUM(B62:B67)</f>
        <v>198110</v>
      </c>
      <c r="G62" s="156" t="e">
        <f>SUM(C62:C67)</f>
        <v>#VALUE!</v>
      </c>
      <c r="H62" s="162"/>
      <c r="I62" s="22"/>
      <c r="J62" s="222">
        <v>82081</v>
      </c>
      <c r="K62" s="224">
        <v>66293.645340868286</v>
      </c>
      <c r="L62" s="224">
        <v>97868.354659131714</v>
      </c>
    </row>
    <row r="63" spans="1:12" x14ac:dyDescent="0.2">
      <c r="A63" s="26" t="s">
        <v>29</v>
      </c>
      <c r="B63" s="19">
        <v>54172</v>
      </c>
      <c r="C63" s="27">
        <f t="shared" si="19"/>
        <v>-24740</v>
      </c>
      <c r="D63" s="28">
        <f t="shared" si="20"/>
        <v>-31.351378751013787</v>
      </c>
      <c r="E63" s="22">
        <f t="shared" si="21"/>
        <v>-1</v>
      </c>
      <c r="F63" s="22"/>
      <c r="G63" s="22"/>
      <c r="H63" s="162"/>
      <c r="I63" s="22"/>
      <c r="J63" s="222">
        <v>78912</v>
      </c>
      <c r="K63" s="224">
        <v>65427.341355412565</v>
      </c>
      <c r="L63" s="224">
        <v>92396.658644587427</v>
      </c>
    </row>
    <row r="64" spans="1:12" x14ac:dyDescent="0.2">
      <c r="A64" s="26" t="s">
        <v>30</v>
      </c>
      <c r="B64" s="19">
        <v>29449</v>
      </c>
      <c r="C64" s="27">
        <f t="shared" si="19"/>
        <v>-8240</v>
      </c>
      <c r="D64" s="28">
        <f t="shared" si="20"/>
        <v>-21.863143092148903</v>
      </c>
      <c r="E64" s="22">
        <f t="shared" si="21"/>
        <v>0</v>
      </c>
      <c r="F64" s="22"/>
      <c r="G64" s="22"/>
      <c r="H64" s="162"/>
      <c r="I64" s="22"/>
      <c r="J64" s="222">
        <v>37689</v>
      </c>
      <c r="K64" s="224">
        <v>28318.698381395712</v>
      </c>
      <c r="L64" s="224">
        <v>47059.301618604288</v>
      </c>
    </row>
    <row r="65" spans="1:12" x14ac:dyDescent="0.2">
      <c r="A65" s="26" t="s">
        <v>31</v>
      </c>
      <c r="B65" s="19">
        <v>32165</v>
      </c>
      <c r="C65" s="27">
        <f t="shared" si="19"/>
        <v>-21420</v>
      </c>
      <c r="D65" s="28">
        <f t="shared" si="20"/>
        <v>-39.973873285434358</v>
      </c>
      <c r="E65" s="22">
        <f t="shared" si="21"/>
        <v>-1</v>
      </c>
      <c r="F65" s="22"/>
      <c r="G65" s="22"/>
      <c r="H65" s="162"/>
      <c r="I65" s="22"/>
      <c r="J65" s="222">
        <v>53585</v>
      </c>
      <c r="K65" s="224">
        <v>42063.397067773134</v>
      </c>
      <c r="L65" s="224">
        <v>65106.602932226866</v>
      </c>
    </row>
    <row r="66" spans="1:12" s="148" customFormat="1" x14ac:dyDescent="0.2">
      <c r="A66" s="26" t="s">
        <v>22</v>
      </c>
      <c r="B66" s="19">
        <v>12810</v>
      </c>
      <c r="C66" s="27">
        <f t="shared" si="19"/>
        <v>-16862</v>
      </c>
      <c r="D66" s="28">
        <f t="shared" si="20"/>
        <v>-56.827985980048531</v>
      </c>
      <c r="E66" s="22">
        <f t="shared" si="21"/>
        <v>-1</v>
      </c>
      <c r="F66" s="22"/>
      <c r="G66" s="22"/>
      <c r="H66" s="162"/>
      <c r="I66" s="22"/>
      <c r="J66" s="228">
        <v>29672</v>
      </c>
      <c r="K66" s="229">
        <v>20104.247359327448</v>
      </c>
      <c r="L66" s="229">
        <v>39239.752640672552</v>
      </c>
    </row>
    <row r="67" spans="1:12" x14ac:dyDescent="0.2">
      <c r="A67" s="26" t="s">
        <v>10</v>
      </c>
      <c r="B67" s="19" t="s">
        <v>168</v>
      </c>
      <c r="C67" s="27" t="e">
        <f t="shared" si="19"/>
        <v>#VALUE!</v>
      </c>
      <c r="D67" s="28" t="e">
        <f t="shared" si="20"/>
        <v>#VALUE!</v>
      </c>
      <c r="E67" s="22">
        <v>0</v>
      </c>
      <c r="F67" s="22"/>
      <c r="G67" s="22"/>
      <c r="H67" s="162"/>
      <c r="I67" s="22"/>
      <c r="J67" s="222">
        <v>0</v>
      </c>
      <c r="K67" s="224">
        <v>0</v>
      </c>
      <c r="L67" s="224">
        <v>0</v>
      </c>
    </row>
    <row r="68" spans="1:12" x14ac:dyDescent="0.2">
      <c r="A68" s="34"/>
      <c r="B68" s="39"/>
      <c r="C68" s="19"/>
      <c r="D68" s="28"/>
      <c r="E68" s="22"/>
      <c r="F68" s="22"/>
      <c r="G68" s="22"/>
      <c r="H68" s="162"/>
      <c r="I68" s="22"/>
      <c r="J68" s="222"/>
      <c r="K68" s="222"/>
      <c r="L68" s="222"/>
    </row>
    <row r="69" spans="1:12" ht="12.75" x14ac:dyDescent="0.2">
      <c r="A69" s="24" t="s">
        <v>139</v>
      </c>
      <c r="B69" s="146">
        <v>198110</v>
      </c>
      <c r="C69" s="25">
        <f t="shared" ref="C69:C76" si="22">B69-J69</f>
        <v>-83829</v>
      </c>
      <c r="D69" s="147">
        <f t="shared" ref="D69:D76" si="23">C69/J69*100</f>
        <v>-29.733027356981474</v>
      </c>
      <c r="E69" s="22">
        <f t="shared" si="21"/>
        <v>-1</v>
      </c>
      <c r="F69" s="1">
        <f>+B69-F70</f>
        <v>0</v>
      </c>
      <c r="G69" s="1" t="e">
        <f>+C69-G70</f>
        <v>#VALUE!</v>
      </c>
      <c r="H69" s="162"/>
      <c r="I69" s="22"/>
      <c r="J69" s="283">
        <v>281939</v>
      </c>
      <c r="K69" s="273">
        <v>248860.21598739864</v>
      </c>
      <c r="L69" s="273">
        <v>315017.78401260136</v>
      </c>
    </row>
    <row r="70" spans="1:12" x14ac:dyDescent="0.2">
      <c r="A70" s="26" t="s">
        <v>51</v>
      </c>
      <c r="B70" s="19">
        <v>12011</v>
      </c>
      <c r="C70" s="27">
        <f t="shared" si="22"/>
        <v>-14236</v>
      </c>
      <c r="D70" s="36">
        <f t="shared" si="23"/>
        <v>-54.238579647197774</v>
      </c>
      <c r="E70" s="22">
        <f t="shared" si="21"/>
        <v>-1</v>
      </c>
      <c r="F70" s="156">
        <f>SUM(B70:B76)</f>
        <v>198110</v>
      </c>
      <c r="G70" s="156" t="e">
        <f>SUM(C70:C76)</f>
        <v>#VALUE!</v>
      </c>
      <c r="H70" s="162"/>
      <c r="I70" s="22"/>
      <c r="J70" s="222">
        <v>26247</v>
      </c>
      <c r="K70" s="224">
        <v>17870.136017541423</v>
      </c>
      <c r="L70" s="224">
        <v>34623.863982458577</v>
      </c>
    </row>
    <row r="71" spans="1:12" s="257" customFormat="1" x14ac:dyDescent="0.2">
      <c r="A71" s="26" t="s">
        <v>32</v>
      </c>
      <c r="B71" s="19">
        <v>41285</v>
      </c>
      <c r="C71" s="27">
        <f t="shared" si="22"/>
        <v>-19425</v>
      </c>
      <c r="D71" s="36">
        <f t="shared" si="23"/>
        <v>-31.996376214791631</v>
      </c>
      <c r="E71" s="22">
        <f t="shared" si="21"/>
        <v>-1</v>
      </c>
      <c r="F71" s="22"/>
      <c r="G71" s="22"/>
      <c r="H71" s="162"/>
      <c r="I71" s="22"/>
      <c r="J71" s="212">
        <v>60710</v>
      </c>
      <c r="K71" s="224">
        <v>48901.338199928301</v>
      </c>
      <c r="L71" s="224">
        <v>72518.661800071699</v>
      </c>
    </row>
    <row r="72" spans="1:12" s="257" customFormat="1" x14ac:dyDescent="0.2">
      <c r="A72" s="26" t="s">
        <v>33</v>
      </c>
      <c r="B72" s="19">
        <v>63958</v>
      </c>
      <c r="C72" s="27">
        <f t="shared" si="22"/>
        <v>-16308</v>
      </c>
      <c r="D72" s="36">
        <f t="shared" si="23"/>
        <v>-20.317444497047319</v>
      </c>
      <c r="E72" s="22">
        <f t="shared" si="21"/>
        <v>-1</v>
      </c>
      <c r="F72" s="22"/>
      <c r="G72" s="22"/>
      <c r="H72" s="162"/>
      <c r="I72" s="22"/>
      <c r="J72" s="212">
        <v>80266</v>
      </c>
      <c r="K72" s="224">
        <v>65215.372784734267</v>
      </c>
      <c r="L72" s="224">
        <v>95316.627215265733</v>
      </c>
    </row>
    <row r="73" spans="1:12" s="257" customFormat="1" x14ac:dyDescent="0.2">
      <c r="A73" s="26" t="s">
        <v>34</v>
      </c>
      <c r="B73" s="19">
        <v>45978</v>
      </c>
      <c r="C73" s="27">
        <f t="shared" si="22"/>
        <v>-10685</v>
      </c>
      <c r="D73" s="36">
        <f t="shared" si="23"/>
        <v>-18.85710251839825</v>
      </c>
      <c r="E73" s="22">
        <f t="shared" si="21"/>
        <v>0</v>
      </c>
      <c r="F73" s="22"/>
      <c r="G73" s="22"/>
      <c r="H73" s="162"/>
      <c r="I73" s="22"/>
      <c r="J73" s="212">
        <v>56663</v>
      </c>
      <c r="K73" s="224">
        <v>43579.942949097334</v>
      </c>
      <c r="L73" s="224">
        <v>69746.057050902658</v>
      </c>
    </row>
    <row r="74" spans="1:12" s="280" customFormat="1" x14ac:dyDescent="0.2">
      <c r="A74" s="26" t="s">
        <v>117</v>
      </c>
      <c r="B74" s="19">
        <v>15745</v>
      </c>
      <c r="C74" s="27">
        <f t="shared" si="22"/>
        <v>-4320</v>
      </c>
      <c r="D74" s="36">
        <f t="shared" si="23"/>
        <v>-21.530027410914528</v>
      </c>
      <c r="E74" s="22">
        <f t="shared" si="21"/>
        <v>0</v>
      </c>
      <c r="F74" s="276"/>
      <c r="G74" s="276"/>
      <c r="H74" s="277"/>
      <c r="I74" s="276"/>
      <c r="J74" s="289">
        <v>20065</v>
      </c>
      <c r="K74" s="279">
        <v>12165.708546553564</v>
      </c>
      <c r="L74" s="279">
        <v>27964.291453446436</v>
      </c>
    </row>
    <row r="75" spans="1:12" s="280" customFormat="1" x14ac:dyDescent="0.2">
      <c r="A75" s="26" t="s">
        <v>118</v>
      </c>
      <c r="B75" s="19">
        <v>19133</v>
      </c>
      <c r="C75" s="27">
        <f t="shared" si="22"/>
        <v>-18855</v>
      </c>
      <c r="D75" s="36">
        <f t="shared" si="23"/>
        <v>-49.634094977361272</v>
      </c>
      <c r="E75" s="22">
        <f t="shared" si="21"/>
        <v>-1</v>
      </c>
      <c r="F75" s="276"/>
      <c r="G75" s="276"/>
      <c r="H75" s="277"/>
      <c r="I75" s="276"/>
      <c r="J75" s="289">
        <v>37988</v>
      </c>
      <c r="K75" s="279">
        <v>25202.273194802889</v>
      </c>
      <c r="L75" s="279">
        <v>50773.726805197111</v>
      </c>
    </row>
    <row r="76" spans="1:12" x14ac:dyDescent="0.2">
      <c r="A76" s="26" t="s">
        <v>10</v>
      </c>
      <c r="B76" s="19" t="s">
        <v>168</v>
      </c>
      <c r="C76" s="27" t="e">
        <f t="shared" si="22"/>
        <v>#VALUE!</v>
      </c>
      <c r="D76" s="36" t="e">
        <f t="shared" si="23"/>
        <v>#VALUE!</v>
      </c>
      <c r="E76" s="22">
        <v>0</v>
      </c>
      <c r="F76" s="22"/>
      <c r="G76" s="22"/>
      <c r="H76" s="162"/>
      <c r="I76" s="22"/>
      <c r="J76" s="222">
        <v>0</v>
      </c>
      <c r="K76" s="224">
        <v>0</v>
      </c>
      <c r="L76" s="224">
        <v>0</v>
      </c>
    </row>
    <row r="77" spans="1:12" x14ac:dyDescent="0.2">
      <c r="A77" s="47"/>
      <c r="B77" s="44"/>
      <c r="C77" s="48"/>
      <c r="D77" s="49"/>
      <c r="E77" s="22"/>
      <c r="F77" s="22"/>
      <c r="G77" s="22"/>
      <c r="H77" s="162"/>
      <c r="I77" s="22"/>
      <c r="J77" s="222"/>
      <c r="K77" s="222"/>
      <c r="L77" s="222"/>
    </row>
    <row r="78" spans="1:12" x14ac:dyDescent="0.2">
      <c r="A78" s="11" t="s">
        <v>27</v>
      </c>
      <c r="B78" s="12">
        <v>583445</v>
      </c>
      <c r="C78" s="13">
        <f>B78-J78</f>
        <v>-7210</v>
      </c>
      <c r="D78" s="14">
        <f>C78/J78*100</f>
        <v>-1.220678738011191</v>
      </c>
      <c r="E78" s="15">
        <f>IF(B78&lt;K78,-1,IF(B78&gt;L78,1,0))</f>
        <v>0</v>
      </c>
      <c r="F78" s="15"/>
      <c r="G78" s="15"/>
      <c r="H78" s="163"/>
      <c r="I78" s="15"/>
      <c r="J78" s="282">
        <v>590655</v>
      </c>
      <c r="K78" s="221">
        <v>546091.76699858916</v>
      </c>
      <c r="L78" s="221">
        <v>635218.23300141084</v>
      </c>
    </row>
    <row r="79" spans="1:12" s="257" customFormat="1" x14ac:dyDescent="0.2">
      <c r="A79" s="18"/>
      <c r="B79" s="19" t="s">
        <v>244</v>
      </c>
      <c r="C79" s="20"/>
      <c r="D79" s="21"/>
      <c r="E79" s="22"/>
      <c r="F79" s="22"/>
      <c r="G79" s="22"/>
      <c r="H79" s="162"/>
      <c r="I79" s="22"/>
      <c r="J79" s="212"/>
      <c r="K79" s="222"/>
      <c r="L79" s="222"/>
    </row>
    <row r="80" spans="1:12" x14ac:dyDescent="0.2">
      <c r="A80" s="24" t="s">
        <v>44</v>
      </c>
      <c r="B80" s="41">
        <v>583445</v>
      </c>
      <c r="C80" s="25">
        <f t="shared" ref="C80:C83" si="24">B80-J80</f>
        <v>-7210</v>
      </c>
      <c r="D80" s="42">
        <f t="shared" ref="D80:D83" si="25">C80/J80*100</f>
        <v>-1.220678738011191</v>
      </c>
      <c r="E80" s="22">
        <f>IF(B80&lt;K80,-1,IF(B80&gt;L80,1,0))</f>
        <v>0</v>
      </c>
      <c r="F80" s="1">
        <f>+B80-F81</f>
        <v>0</v>
      </c>
      <c r="G80" s="1">
        <f>+C80-G81</f>
        <v>0</v>
      </c>
      <c r="H80" s="162"/>
      <c r="I80" s="22"/>
      <c r="J80" s="282">
        <v>590655</v>
      </c>
      <c r="K80" s="221">
        <v>546091.76699858916</v>
      </c>
      <c r="L80" s="221">
        <v>635218.23300141084</v>
      </c>
    </row>
    <row r="81" spans="1:12" s="257" customFormat="1" ht="12.75" x14ac:dyDescent="0.2">
      <c r="A81" s="26" t="s">
        <v>140</v>
      </c>
      <c r="B81" s="19">
        <v>544111</v>
      </c>
      <c r="C81" s="27">
        <f t="shared" si="24"/>
        <v>48249</v>
      </c>
      <c r="D81" s="28">
        <f t="shared" si="25"/>
        <v>9.7303281961513477</v>
      </c>
      <c r="E81" s="22">
        <f>IF(B81&lt;K81,-1,IF(B81&gt;L81,1,0))</f>
        <v>1</v>
      </c>
      <c r="F81" s="156">
        <f>SUM(B81:B83)</f>
        <v>583445</v>
      </c>
      <c r="G81" s="156">
        <f>SUM(C81:C83)</f>
        <v>-7210</v>
      </c>
      <c r="H81" s="162"/>
      <c r="I81" s="22"/>
      <c r="J81" s="212">
        <v>495862</v>
      </c>
      <c r="K81" s="224">
        <v>463059.89941800077</v>
      </c>
      <c r="L81" s="224">
        <v>528664.10058199917</v>
      </c>
    </row>
    <row r="82" spans="1:12" ht="12.75" x14ac:dyDescent="0.2">
      <c r="A82" s="50" t="s">
        <v>141</v>
      </c>
      <c r="B82" s="19">
        <v>27896</v>
      </c>
      <c r="C82" s="27">
        <f t="shared" si="24"/>
        <v>-31442</v>
      </c>
      <c r="D82" s="28">
        <f t="shared" si="25"/>
        <v>-52.987967238531795</v>
      </c>
      <c r="E82" s="22">
        <f>IF(B82&lt;K82,-1,IF(B82&gt;L82,1,0))</f>
        <v>-1</v>
      </c>
      <c r="F82" s="22"/>
      <c r="G82" s="22"/>
      <c r="H82" s="162"/>
      <c r="I82" s="22"/>
      <c r="J82" s="222">
        <v>59338</v>
      </c>
      <c r="K82" s="224">
        <v>46445.234754793055</v>
      </c>
      <c r="L82" s="224">
        <v>72230.765245206945</v>
      </c>
    </row>
    <row r="83" spans="1:12" s="148" customFormat="1" ht="12.75" x14ac:dyDescent="0.2">
      <c r="A83" s="50" t="s">
        <v>142</v>
      </c>
      <c r="B83" s="19">
        <v>11438</v>
      </c>
      <c r="C83" s="27">
        <f t="shared" si="24"/>
        <v>-24017</v>
      </c>
      <c r="D83" s="28">
        <f t="shared" si="25"/>
        <v>-67.739387956564656</v>
      </c>
      <c r="E83" s="22">
        <f>IF(B83&lt;K83,-1,IF(B83&gt;L83,1,0))</f>
        <v>-1</v>
      </c>
      <c r="F83" s="179"/>
      <c r="G83" s="179"/>
      <c r="H83" s="180"/>
      <c r="I83" s="179"/>
      <c r="J83" s="228">
        <v>35455</v>
      </c>
      <c r="K83" s="229">
        <v>27428.978919447862</v>
      </c>
      <c r="L83" s="229">
        <v>43481.021080552135</v>
      </c>
    </row>
    <row r="84" spans="1:12" x14ac:dyDescent="0.2">
      <c r="A84" s="34"/>
      <c r="B84" s="19"/>
      <c r="C84" s="19"/>
      <c r="D84" s="28"/>
      <c r="E84" s="22"/>
      <c r="F84" s="22"/>
      <c r="G84" s="22"/>
      <c r="H84" s="162"/>
      <c r="I84" s="22"/>
      <c r="J84" s="222"/>
      <c r="K84" s="222"/>
      <c r="L84" s="222"/>
    </row>
    <row r="85" spans="1:12" x14ac:dyDescent="0.2">
      <c r="A85" s="24" t="s">
        <v>45</v>
      </c>
      <c r="B85" s="41">
        <v>583445</v>
      </c>
      <c r="C85" s="25">
        <f t="shared" ref="C85:C91" si="26">B85-J85</f>
        <v>-7210</v>
      </c>
      <c r="D85" s="42">
        <f t="shared" ref="D85:D90" si="27">C85/J85*100</f>
        <v>-1.220678738011191</v>
      </c>
      <c r="E85" s="22">
        <f t="shared" ref="E85:E90" si="28">IF(B85&lt;K85,-1,IF(B85&gt;L85,1,0))</f>
        <v>0</v>
      </c>
      <c r="F85" s="1">
        <f>+B85-F86</f>
        <v>0</v>
      </c>
      <c r="G85" s="181" t="e">
        <f>+C85-G86</f>
        <v>#VALUE!</v>
      </c>
      <c r="H85" s="162"/>
      <c r="I85" s="22"/>
      <c r="J85" s="282">
        <v>590655</v>
      </c>
      <c r="K85" s="221">
        <v>546091.76699858916</v>
      </c>
      <c r="L85" s="221">
        <v>635218.23300141084</v>
      </c>
    </row>
    <row r="86" spans="1:12" x14ac:dyDescent="0.2">
      <c r="A86" s="26" t="s">
        <v>41</v>
      </c>
      <c r="B86" s="19">
        <v>224121</v>
      </c>
      <c r="C86" s="27">
        <f t="shared" si="26"/>
        <v>13440</v>
      </c>
      <c r="D86" s="28">
        <f t="shared" si="27"/>
        <v>6.3793127999202586</v>
      </c>
      <c r="E86" s="22">
        <f t="shared" si="28"/>
        <v>0</v>
      </c>
      <c r="F86" s="156">
        <f>SUM(B86:B91)</f>
        <v>583445</v>
      </c>
      <c r="G86" s="156" t="e">
        <f>SUM(C86:C91)</f>
        <v>#VALUE!</v>
      </c>
      <c r="H86" s="162"/>
      <c r="I86" s="22"/>
      <c r="J86" s="222">
        <v>210681</v>
      </c>
      <c r="K86" s="224">
        <v>187623.4962650105</v>
      </c>
      <c r="L86" s="224">
        <v>233738.5037349895</v>
      </c>
    </row>
    <row r="87" spans="1:12" x14ac:dyDescent="0.2">
      <c r="A87" s="26" t="s">
        <v>29</v>
      </c>
      <c r="B87" s="19">
        <v>22863</v>
      </c>
      <c r="C87" s="27">
        <f t="shared" si="26"/>
        <v>-8042</v>
      </c>
      <c r="D87" s="28">
        <f t="shared" si="27"/>
        <v>-26.021679339912634</v>
      </c>
      <c r="E87" s="22">
        <f t="shared" si="28"/>
        <v>0</v>
      </c>
      <c r="F87" s="22"/>
      <c r="G87" s="22"/>
      <c r="H87" s="162"/>
      <c r="I87" s="22"/>
      <c r="J87" s="222">
        <v>30905</v>
      </c>
      <c r="K87" s="224">
        <v>22351.126530356778</v>
      </c>
      <c r="L87" s="224">
        <v>39458.873469643222</v>
      </c>
    </row>
    <row r="88" spans="1:12" x14ac:dyDescent="0.2">
      <c r="A88" s="26" t="s">
        <v>30</v>
      </c>
      <c r="B88" s="19">
        <v>16105</v>
      </c>
      <c r="C88" s="27">
        <f t="shared" si="26"/>
        <v>-5696</v>
      </c>
      <c r="D88" s="28">
        <f t="shared" si="27"/>
        <v>-26.127241869639008</v>
      </c>
      <c r="E88" s="22">
        <f t="shared" si="28"/>
        <v>0</v>
      </c>
      <c r="F88" s="22"/>
      <c r="G88" s="22"/>
      <c r="H88" s="162"/>
      <c r="I88" s="22"/>
      <c r="J88" s="222">
        <v>21801</v>
      </c>
      <c r="K88" s="224">
        <v>15189.697384674368</v>
      </c>
      <c r="L88" s="224">
        <v>28412.302615325632</v>
      </c>
    </row>
    <row r="89" spans="1:12" x14ac:dyDescent="0.2">
      <c r="A89" s="26" t="s">
        <v>31</v>
      </c>
      <c r="B89" s="19">
        <v>36634</v>
      </c>
      <c r="C89" s="27">
        <f t="shared" si="26"/>
        <v>-15560</v>
      </c>
      <c r="D89" s="28">
        <f t="shared" si="27"/>
        <v>-29.811855768862323</v>
      </c>
      <c r="E89" s="22">
        <f t="shared" si="28"/>
        <v>-1</v>
      </c>
      <c r="F89" s="22"/>
      <c r="G89" s="22"/>
      <c r="H89" s="162"/>
      <c r="I89" s="22"/>
      <c r="J89" s="222">
        <v>52194</v>
      </c>
      <c r="K89" s="224">
        <v>42279.753312737535</v>
      </c>
      <c r="L89" s="224">
        <v>62108.246687262465</v>
      </c>
    </row>
    <row r="90" spans="1:12" x14ac:dyDescent="0.2">
      <c r="A90" s="26" t="s">
        <v>22</v>
      </c>
      <c r="B90" s="19">
        <v>283722</v>
      </c>
      <c r="C90" s="27">
        <f t="shared" si="26"/>
        <v>8648</v>
      </c>
      <c r="D90" s="28">
        <f t="shared" si="27"/>
        <v>3.1438812828547955</v>
      </c>
      <c r="E90" s="22">
        <f t="shared" si="28"/>
        <v>0</v>
      </c>
      <c r="F90" s="22"/>
      <c r="G90" s="22"/>
      <c r="H90" s="162"/>
      <c r="I90" s="22"/>
      <c r="J90" s="222">
        <v>275074</v>
      </c>
      <c r="K90" s="224">
        <v>248627.2515088557</v>
      </c>
      <c r="L90" s="224">
        <v>301520.74849114433</v>
      </c>
    </row>
    <row r="91" spans="1:12" x14ac:dyDescent="0.2">
      <c r="A91" s="26" t="s">
        <v>10</v>
      </c>
      <c r="B91" s="19" t="s">
        <v>168</v>
      </c>
      <c r="C91" s="27" t="e">
        <f t="shared" si="26"/>
        <v>#VALUE!</v>
      </c>
      <c r="D91" s="28" t="e">
        <f>C91/J91*100</f>
        <v>#VALUE!</v>
      </c>
      <c r="E91" s="22">
        <v>0</v>
      </c>
      <c r="F91" s="22"/>
      <c r="G91" s="22"/>
      <c r="H91" s="162"/>
      <c r="I91" s="22"/>
      <c r="J91" s="222">
        <v>0</v>
      </c>
      <c r="K91" s="224">
        <v>0</v>
      </c>
      <c r="L91" s="224">
        <v>0</v>
      </c>
    </row>
    <row r="92" spans="1:12" x14ac:dyDescent="0.2">
      <c r="A92" s="34"/>
      <c r="B92" s="44"/>
      <c r="C92" s="19"/>
      <c r="D92" s="28"/>
      <c r="E92" s="22"/>
      <c r="F92" s="22"/>
      <c r="G92" s="22"/>
      <c r="H92" s="162"/>
      <c r="I92" s="22"/>
      <c r="J92" s="222"/>
      <c r="K92" s="222"/>
      <c r="L92" s="222"/>
    </row>
    <row r="93" spans="1:12" ht="12.75" x14ac:dyDescent="0.2">
      <c r="A93" s="24" t="s">
        <v>143</v>
      </c>
      <c r="B93" s="41">
        <v>583445</v>
      </c>
      <c r="C93" s="25">
        <f t="shared" ref="C93:C100" si="29">B93-J93</f>
        <v>-7210</v>
      </c>
      <c r="D93" s="42">
        <f t="shared" ref="D93:D100" si="30">C93/J93*100</f>
        <v>-1.220678738011191</v>
      </c>
      <c r="E93" s="22">
        <f t="shared" ref="E93:E99" si="31">IF(B93&lt;K93,-1,IF(B93&gt;L93,1,0))</f>
        <v>0</v>
      </c>
      <c r="F93" s="1">
        <f>+B93-F94</f>
        <v>0</v>
      </c>
      <c r="G93" s="1">
        <f>+C93-G94</f>
        <v>0</v>
      </c>
      <c r="H93" s="162"/>
      <c r="I93" s="22"/>
      <c r="J93" s="282">
        <v>590655</v>
      </c>
      <c r="K93" s="221">
        <v>546091.76699858916</v>
      </c>
      <c r="L93" s="221">
        <v>635218.23300141084</v>
      </c>
    </row>
    <row r="94" spans="1:12" x14ac:dyDescent="0.2">
      <c r="A94" s="26" t="s">
        <v>51</v>
      </c>
      <c r="B94" s="19">
        <v>115396</v>
      </c>
      <c r="C94" s="27">
        <f t="shared" si="29"/>
        <v>-4360</v>
      </c>
      <c r="D94" s="36">
        <f t="shared" si="30"/>
        <v>-3.6407361635325159</v>
      </c>
      <c r="E94" s="22">
        <f t="shared" si="31"/>
        <v>0</v>
      </c>
      <c r="F94" s="156">
        <f>SUM(B94:B100)</f>
        <v>583445</v>
      </c>
      <c r="G94" s="156">
        <f>SUM(C94:C100)</f>
        <v>-7210</v>
      </c>
      <c r="H94" s="162"/>
      <c r="I94" s="22"/>
      <c r="J94" s="222">
        <v>119756</v>
      </c>
      <c r="K94" s="224">
        <v>101706.65020963</v>
      </c>
      <c r="L94" s="224">
        <v>137805.34979037</v>
      </c>
    </row>
    <row r="95" spans="1:12" s="257" customFormat="1" x14ac:dyDescent="0.2">
      <c r="A95" s="26" t="s">
        <v>32</v>
      </c>
      <c r="B95" s="19">
        <v>103896</v>
      </c>
      <c r="C95" s="27">
        <f t="shared" si="29"/>
        <v>-20741</v>
      </c>
      <c r="D95" s="36">
        <f t="shared" si="30"/>
        <v>-16.641125829408605</v>
      </c>
      <c r="E95" s="22">
        <f t="shared" si="31"/>
        <v>-1</v>
      </c>
      <c r="F95" s="22"/>
      <c r="G95" s="22"/>
      <c r="H95" s="162"/>
      <c r="I95" s="22"/>
      <c r="J95" s="212">
        <v>124637</v>
      </c>
      <c r="K95" s="224">
        <v>106190.27132005515</v>
      </c>
      <c r="L95" s="224">
        <v>143083.72867994485</v>
      </c>
    </row>
    <row r="96" spans="1:12" x14ac:dyDescent="0.2">
      <c r="A96" s="26" t="s">
        <v>33</v>
      </c>
      <c r="B96" s="19">
        <v>201101</v>
      </c>
      <c r="C96" s="27">
        <f t="shared" si="29"/>
        <v>6286</v>
      </c>
      <c r="D96" s="36">
        <f t="shared" si="30"/>
        <v>3.2266509252367634</v>
      </c>
      <c r="E96" s="22">
        <f t="shared" si="31"/>
        <v>0</v>
      </c>
      <c r="F96" s="22"/>
      <c r="G96" s="22"/>
      <c r="H96" s="162"/>
      <c r="I96" s="22"/>
      <c r="J96" s="222">
        <v>194815</v>
      </c>
      <c r="K96" s="224">
        <v>170574.05892617028</v>
      </c>
      <c r="L96" s="224">
        <v>219055.94107382972</v>
      </c>
    </row>
    <row r="97" spans="1:12" x14ac:dyDescent="0.2">
      <c r="A97" s="26" t="s">
        <v>34</v>
      </c>
      <c r="B97" s="19">
        <v>76197</v>
      </c>
      <c r="C97" s="27">
        <f t="shared" si="29"/>
        <v>14804</v>
      </c>
      <c r="D97" s="36">
        <f t="shared" si="30"/>
        <v>24.113498281563047</v>
      </c>
      <c r="E97" s="22">
        <f t="shared" si="31"/>
        <v>1</v>
      </c>
      <c r="F97" s="22"/>
      <c r="G97" s="22"/>
      <c r="H97" s="162"/>
      <c r="I97" s="22"/>
      <c r="J97" s="222">
        <v>61393</v>
      </c>
      <c r="K97" s="224">
        <v>47580.237092208175</v>
      </c>
      <c r="L97" s="224">
        <v>75205.762907791825</v>
      </c>
    </row>
    <row r="98" spans="1:12" x14ac:dyDescent="0.2">
      <c r="A98" s="26" t="s">
        <v>117</v>
      </c>
      <c r="B98" s="19">
        <v>34680</v>
      </c>
      <c r="C98" s="27">
        <f t="shared" si="29"/>
        <v>-3030</v>
      </c>
      <c r="D98" s="36">
        <f t="shared" si="30"/>
        <v>-8.0350039777247417</v>
      </c>
      <c r="E98" s="22">
        <f t="shared" si="31"/>
        <v>0</v>
      </c>
      <c r="F98" s="22"/>
      <c r="G98" s="22"/>
      <c r="H98" s="162"/>
      <c r="I98" s="22"/>
      <c r="J98" s="222">
        <v>37710</v>
      </c>
      <c r="K98" s="224">
        <v>28201.986257457189</v>
      </c>
      <c r="L98" s="224">
        <v>47218.013742542811</v>
      </c>
    </row>
    <row r="99" spans="1:12" x14ac:dyDescent="0.2">
      <c r="A99" s="26" t="s">
        <v>118</v>
      </c>
      <c r="B99" s="19">
        <v>51924</v>
      </c>
      <c r="C99" s="27">
        <f t="shared" si="29"/>
        <v>-67</v>
      </c>
      <c r="D99" s="36">
        <f t="shared" si="30"/>
        <v>-0.12886845800234656</v>
      </c>
      <c r="E99" s="22">
        <f t="shared" si="31"/>
        <v>0</v>
      </c>
      <c r="F99" s="22"/>
      <c r="G99" s="22"/>
      <c r="H99" s="162"/>
      <c r="I99" s="22"/>
      <c r="J99" s="222">
        <v>51991</v>
      </c>
      <c r="K99" s="224">
        <v>37827.935779288106</v>
      </c>
      <c r="L99" s="224">
        <v>66154.064220711894</v>
      </c>
    </row>
    <row r="100" spans="1:12" x14ac:dyDescent="0.2">
      <c r="A100" s="26" t="s">
        <v>10</v>
      </c>
      <c r="B100" s="19">
        <v>251</v>
      </c>
      <c r="C100" s="27">
        <f t="shared" si="29"/>
        <v>-102</v>
      </c>
      <c r="D100" s="36">
        <f t="shared" si="30"/>
        <v>-28.895184135977338</v>
      </c>
      <c r="E100" s="22">
        <v>0</v>
      </c>
      <c r="F100" s="22"/>
      <c r="G100" s="22"/>
      <c r="H100" s="162"/>
      <c r="I100" s="22"/>
      <c r="J100" s="222">
        <v>353</v>
      </c>
      <c r="K100" s="224">
        <v>0</v>
      </c>
      <c r="L100" s="224">
        <v>751.83081600429887</v>
      </c>
    </row>
    <row r="101" spans="1:12" x14ac:dyDescent="0.2">
      <c r="A101" s="51"/>
      <c r="B101" s="52"/>
      <c r="C101" s="53"/>
      <c r="D101" s="54"/>
      <c r="E101" s="22"/>
      <c r="F101" s="22"/>
      <c r="G101" s="22"/>
      <c r="H101" s="162"/>
      <c r="I101" s="22"/>
      <c r="J101" s="222"/>
      <c r="K101" s="222"/>
      <c r="L101" s="222"/>
    </row>
    <row r="102" spans="1:12" x14ac:dyDescent="0.2">
      <c r="A102" s="55" t="s">
        <v>57</v>
      </c>
      <c r="B102" s="56"/>
      <c r="C102" s="57"/>
      <c r="D102" s="58"/>
      <c r="E102" s="15"/>
      <c r="F102" s="15"/>
      <c r="G102" s="15"/>
      <c r="H102" s="163"/>
      <c r="I102" s="15"/>
      <c r="K102" s="59"/>
      <c r="L102" s="59"/>
    </row>
    <row r="103" spans="1:12" s="257" customFormat="1" x14ac:dyDescent="0.2">
      <c r="A103" s="60"/>
      <c r="B103" s="61"/>
      <c r="C103" s="62"/>
      <c r="D103" s="21"/>
      <c r="E103" s="22"/>
      <c r="F103" s="22"/>
      <c r="G103" s="22"/>
      <c r="H103" s="162"/>
      <c r="I103" s="22"/>
      <c r="K103" s="23"/>
      <c r="L103" s="23"/>
    </row>
    <row r="104" spans="1:12" x14ac:dyDescent="0.2">
      <c r="A104" s="63" t="s">
        <v>35</v>
      </c>
      <c r="B104" s="61"/>
      <c r="C104" s="64"/>
      <c r="D104" s="65"/>
      <c r="E104" s="22"/>
      <c r="F104" s="22"/>
      <c r="G104" s="22"/>
      <c r="H104" s="162"/>
      <c r="I104" s="22"/>
      <c r="K104" s="23"/>
      <c r="L104" s="23"/>
    </row>
    <row r="105" spans="1:12" x14ac:dyDescent="0.2">
      <c r="A105" s="66" t="s">
        <v>28</v>
      </c>
      <c r="B105" s="67">
        <v>71.218814359885059</v>
      </c>
      <c r="C105" s="54">
        <f t="shared" ref="C105:C107" si="32">B105-J105</f>
        <v>0.73211509470081637</v>
      </c>
      <c r="D105" s="54">
        <f t="shared" ref="D105:D107" si="33">C105/J105*100</f>
        <v>1.0386570832980297</v>
      </c>
      <c r="E105" s="22">
        <f>IF(B105&lt;K105,-1,IF(B105&gt;L105,1,0))</f>
        <v>0</v>
      </c>
      <c r="F105" s="22"/>
      <c r="G105" s="22"/>
      <c r="H105" s="162"/>
      <c r="I105" s="22"/>
      <c r="J105" s="68">
        <v>70.486699265184242</v>
      </c>
      <c r="K105" s="68">
        <v>68.728323532717226</v>
      </c>
      <c r="L105" s="68">
        <v>72.245074997651244</v>
      </c>
    </row>
    <row r="106" spans="1:12" ht="12.75" x14ac:dyDescent="0.2">
      <c r="A106" s="66" t="s">
        <v>144</v>
      </c>
      <c r="B106" s="67">
        <v>61.446101101286274</v>
      </c>
      <c r="C106" s="54">
        <f t="shared" si="32"/>
        <v>5.0470680640578109</v>
      </c>
      <c r="D106" s="54">
        <f t="shared" si="33"/>
        <v>8.948855666951399</v>
      </c>
      <c r="E106" s="22">
        <f>IF(B106&lt;K106,-1,IF(B106&gt;L106,1,0))</f>
        <v>1</v>
      </c>
      <c r="F106" s="22"/>
      <c r="G106" s="22"/>
      <c r="H106" s="162"/>
      <c r="I106" s="22"/>
      <c r="J106" s="68">
        <v>56.399033037228463</v>
      </c>
      <c r="K106" s="68">
        <v>54.747344430343695</v>
      </c>
      <c r="L106" s="68">
        <v>58.050721644113231</v>
      </c>
    </row>
    <row r="107" spans="1:12" x14ac:dyDescent="0.2">
      <c r="A107" s="66" t="s">
        <v>37</v>
      </c>
      <c r="B107" s="67">
        <v>28.781185640114938</v>
      </c>
      <c r="C107" s="54">
        <f t="shared" si="32"/>
        <v>-0.73211509470081992</v>
      </c>
      <c r="D107" s="54">
        <f t="shared" si="33"/>
        <v>-2.4806276372780314</v>
      </c>
      <c r="E107" s="22">
        <f>IF(B107&lt;K107,-1,IF(B107&gt;L107,1,0))</f>
        <v>0</v>
      </c>
      <c r="F107" s="22"/>
      <c r="G107" s="22"/>
      <c r="H107" s="162"/>
      <c r="I107" s="22"/>
      <c r="J107" s="68">
        <v>29.513300734815758</v>
      </c>
      <c r="K107" s="68">
        <v>27.754925002348745</v>
      </c>
      <c r="L107" s="68">
        <v>31.271676467282767</v>
      </c>
    </row>
    <row r="108" spans="1:12" x14ac:dyDescent="0.2">
      <c r="A108" s="69"/>
      <c r="B108" s="67"/>
      <c r="C108" s="54"/>
      <c r="D108" s="54"/>
      <c r="E108" s="22"/>
      <c r="F108" s="22"/>
      <c r="G108" s="22"/>
      <c r="H108" s="162"/>
      <c r="I108" s="22"/>
      <c r="J108" s="23"/>
      <c r="K108" s="23"/>
      <c r="L108" s="23"/>
    </row>
    <row r="109" spans="1:12" x14ac:dyDescent="0.2">
      <c r="A109" s="63" t="s">
        <v>36</v>
      </c>
      <c r="B109" s="64"/>
      <c r="C109" s="65"/>
      <c r="D109" s="65"/>
      <c r="E109" s="22"/>
      <c r="F109" s="22"/>
      <c r="G109" s="22"/>
      <c r="H109" s="162"/>
      <c r="I109" s="22"/>
      <c r="J109" s="23"/>
      <c r="K109" s="23"/>
      <c r="L109" s="23"/>
    </row>
    <row r="110" spans="1:12" ht="12.75" x14ac:dyDescent="0.2">
      <c r="A110" s="66" t="s">
        <v>145</v>
      </c>
      <c r="B110" s="67">
        <v>13.722094851530411</v>
      </c>
      <c r="C110" s="54">
        <f t="shared" ref="C110:C111" si="34">B110-J110</f>
        <v>-6.2641811052360161</v>
      </c>
      <c r="D110" s="54">
        <f t="shared" ref="D110:D111" si="35">C110/J110*100</f>
        <v>-31.342412757566546</v>
      </c>
      <c r="E110" s="22">
        <f>IF(B110&lt;K110,-1,IF(B110&gt;L110,1,0))</f>
        <v>-1</v>
      </c>
      <c r="F110" s="22"/>
      <c r="G110" s="22"/>
      <c r="H110" s="162"/>
      <c r="I110" s="22"/>
      <c r="J110" s="68">
        <v>19.986275956766427</v>
      </c>
      <c r="K110" s="68">
        <v>18.196093152808686</v>
      </c>
      <c r="L110" s="68">
        <v>21.776458760724168</v>
      </c>
    </row>
    <row r="111" spans="1:12" ht="12.75" x14ac:dyDescent="0.2">
      <c r="A111" s="66" t="s">
        <v>220</v>
      </c>
      <c r="B111" s="67">
        <v>22.674738351353785</v>
      </c>
      <c r="C111" s="54">
        <f t="shared" si="34"/>
        <v>-2.5705541104177385</v>
      </c>
      <c r="D111" s="54">
        <f t="shared" si="35"/>
        <v>-10.182310679546616</v>
      </c>
      <c r="E111" s="22">
        <f>IF(B111&lt;K111,-1,IF(B111&gt;L111,1,0))</f>
        <v>-1</v>
      </c>
      <c r="F111" s="22"/>
      <c r="G111" s="22"/>
      <c r="H111" s="162"/>
      <c r="I111" s="22"/>
      <c r="J111" s="68">
        <v>25.245292461771523</v>
      </c>
      <c r="K111" s="68">
        <v>23.361574389263744</v>
      </c>
      <c r="L111" s="68">
        <v>27.129010534279306</v>
      </c>
    </row>
    <row r="112" spans="1:12" x14ac:dyDescent="0.2">
      <c r="A112" s="69"/>
      <c r="B112" s="67"/>
      <c r="C112" s="54"/>
      <c r="D112" s="54"/>
      <c r="E112" s="22"/>
      <c r="F112" s="22"/>
      <c r="G112" s="22"/>
      <c r="H112" s="162"/>
      <c r="I112" s="22"/>
      <c r="J112" s="23"/>
      <c r="K112" s="23"/>
      <c r="L112" s="23"/>
    </row>
    <row r="113" spans="1:12" x14ac:dyDescent="0.2">
      <c r="A113" s="63" t="s">
        <v>56</v>
      </c>
      <c r="B113" s="64"/>
      <c r="C113" s="65"/>
      <c r="D113" s="65"/>
      <c r="E113" s="22"/>
      <c r="F113" s="22"/>
      <c r="G113" s="22"/>
      <c r="H113" s="162"/>
      <c r="I113" s="22"/>
      <c r="J113" s="23"/>
      <c r="K113" s="23"/>
      <c r="L113" s="23"/>
    </row>
    <row r="114" spans="1:12" ht="12.75" x14ac:dyDescent="0.2">
      <c r="A114" s="66" t="s">
        <v>221</v>
      </c>
      <c r="B114" s="67">
        <v>73.052054398612739</v>
      </c>
      <c r="C114" s="54">
        <f t="shared" ref="C114:C115" si="36">B114-J114</f>
        <v>-1.6995234893386026</v>
      </c>
      <c r="D114" s="54">
        <f t="shared" ref="D114:D115" si="37">C114/J114*100</f>
        <v>-2.2735620268592838</v>
      </c>
      <c r="E114" s="22">
        <f>IF(B114&lt;K114,-1,IF(B114&gt;L114,1,0))</f>
        <v>0</v>
      </c>
      <c r="F114" s="22"/>
      <c r="G114" s="22"/>
      <c r="H114" s="162"/>
      <c r="I114" s="22"/>
      <c r="J114" s="68">
        <v>74.751577887951342</v>
      </c>
      <c r="K114" s="68">
        <v>72.299817742258625</v>
      </c>
      <c r="L114" s="68">
        <v>77.203338033644073</v>
      </c>
    </row>
    <row r="115" spans="1:12" s="257" customFormat="1" x14ac:dyDescent="0.2">
      <c r="A115" s="66" t="s">
        <v>77</v>
      </c>
      <c r="B115" s="67">
        <v>13.741911658451214</v>
      </c>
      <c r="C115" s="54">
        <f t="shared" si="36"/>
        <v>-6.8477984921258983</v>
      </c>
      <c r="D115" s="54">
        <f t="shared" si="37"/>
        <v>-33.258353041623366</v>
      </c>
      <c r="E115" s="22">
        <f>IF(B115&lt;K115,-1,IF(B115&gt;L115,1,0))</f>
        <v>-1</v>
      </c>
      <c r="F115" s="22"/>
      <c r="G115" s="22"/>
      <c r="H115" s="162"/>
      <c r="I115" s="22"/>
      <c r="J115" s="68">
        <v>20.589710150577112</v>
      </c>
      <c r="K115" s="68">
        <v>18.252353370747844</v>
      </c>
      <c r="L115" s="68">
        <v>22.927066930406379</v>
      </c>
    </row>
    <row r="116" spans="1:12" x14ac:dyDescent="0.2">
      <c r="A116" s="66"/>
      <c r="B116" s="67"/>
      <c r="C116" s="54"/>
      <c r="D116" s="54"/>
      <c r="E116" s="70"/>
      <c r="F116" s="70"/>
      <c r="G116" s="70"/>
      <c r="H116" s="162"/>
      <c r="I116" s="70"/>
      <c r="J116" s="68"/>
      <c r="K116" s="68"/>
      <c r="L116" s="68"/>
    </row>
    <row r="117" spans="1:12" x14ac:dyDescent="0.2">
      <c r="A117" s="63" t="s">
        <v>119</v>
      </c>
      <c r="B117" s="67"/>
      <c r="C117" s="54"/>
      <c r="D117" s="54"/>
      <c r="E117" s="70"/>
      <c r="F117" s="70"/>
      <c r="G117" s="70"/>
      <c r="H117" s="162"/>
      <c r="I117" s="70"/>
      <c r="J117" s="68"/>
      <c r="K117" s="68"/>
      <c r="L117" s="68"/>
    </row>
    <row r="118" spans="1:12" ht="13.5" thickBot="1" x14ac:dyDescent="0.25">
      <c r="A118" s="72" t="s">
        <v>222</v>
      </c>
      <c r="B118" s="73">
        <v>14.400261687997537</v>
      </c>
      <c r="C118" s="74">
        <f>B118-J118</f>
        <v>-7.5477397890603495</v>
      </c>
      <c r="D118" s="74">
        <f>C118/J118*100</f>
        <v>-34.389189361728249</v>
      </c>
      <c r="E118" s="75">
        <f>IF(B118&lt;K118,-1,IF(B118&gt;L118,1,0))</f>
        <v>-1</v>
      </c>
      <c r="F118" s="70"/>
      <c r="G118" s="70"/>
      <c r="H118" s="162"/>
      <c r="I118" s="70"/>
      <c r="J118" s="76">
        <v>21.948001477057886</v>
      </c>
      <c r="K118" s="76">
        <v>20.183890198583434</v>
      </c>
      <c r="L118" s="76">
        <v>23.712112755532342</v>
      </c>
    </row>
    <row r="119" spans="1:12" s="257" customFormat="1" ht="11.25" customHeight="1" x14ac:dyDescent="0.2">
      <c r="A119" s="348" t="s">
        <v>146</v>
      </c>
      <c r="B119" s="348"/>
      <c r="C119" s="348"/>
      <c r="D119" s="348"/>
      <c r="E119" s="348"/>
      <c r="F119" s="256"/>
      <c r="G119" s="256"/>
      <c r="H119" s="166"/>
      <c r="I119" s="256"/>
    </row>
    <row r="120" spans="1:12" s="257" customFormat="1" ht="11.25" customHeight="1" x14ac:dyDescent="0.2">
      <c r="A120" s="338" t="s">
        <v>147</v>
      </c>
      <c r="B120" s="338"/>
      <c r="C120" s="338"/>
      <c r="D120" s="338"/>
      <c r="E120" s="338"/>
      <c r="F120" s="256"/>
      <c r="G120" s="256"/>
      <c r="H120" s="166"/>
      <c r="I120" s="256"/>
    </row>
    <row r="121" spans="1:12" s="257" customFormat="1" ht="11.25" customHeight="1" x14ac:dyDescent="0.2">
      <c r="A121" s="338" t="s">
        <v>148</v>
      </c>
      <c r="B121" s="338"/>
      <c r="C121" s="338"/>
      <c r="D121" s="338"/>
      <c r="E121" s="338"/>
      <c r="F121" s="256"/>
      <c r="G121" s="256"/>
      <c r="H121" s="166"/>
      <c r="I121" s="256"/>
    </row>
    <row r="122" spans="1:12" s="257" customFormat="1" ht="11.25" customHeight="1" x14ac:dyDescent="0.2">
      <c r="A122" s="338" t="s">
        <v>149</v>
      </c>
      <c r="B122" s="338"/>
      <c r="C122" s="338"/>
      <c r="D122" s="338"/>
      <c r="E122" s="338"/>
      <c r="F122" s="256"/>
      <c r="G122" s="256"/>
      <c r="H122" s="166"/>
      <c r="I122" s="256"/>
    </row>
    <row r="123" spans="1:12" s="257" customFormat="1" ht="11.25" customHeight="1" x14ac:dyDescent="0.2">
      <c r="A123" s="338" t="s">
        <v>169</v>
      </c>
      <c r="B123" s="338"/>
      <c r="C123" s="338"/>
      <c r="D123" s="338"/>
      <c r="E123" s="338"/>
      <c r="F123" s="256"/>
      <c r="G123" s="256"/>
      <c r="H123" s="166"/>
      <c r="I123" s="256"/>
    </row>
    <row r="124" spans="1:12" s="257" customFormat="1" ht="11.25" customHeight="1" x14ac:dyDescent="0.2">
      <c r="A124" s="338" t="s">
        <v>150</v>
      </c>
      <c r="B124" s="338"/>
      <c r="C124" s="338"/>
      <c r="D124" s="338"/>
      <c r="E124" s="338"/>
      <c r="F124" s="256"/>
      <c r="G124" s="256"/>
      <c r="H124" s="166"/>
      <c r="I124" s="256"/>
    </row>
    <row r="125" spans="1:12" s="257" customFormat="1" ht="11.25" customHeight="1" x14ac:dyDescent="0.2">
      <c r="A125" s="338" t="s">
        <v>151</v>
      </c>
      <c r="B125" s="338"/>
      <c r="C125" s="338"/>
      <c r="D125" s="338"/>
      <c r="E125" s="338"/>
      <c r="F125" s="256"/>
      <c r="G125" s="256"/>
      <c r="H125" s="166"/>
      <c r="I125" s="256"/>
    </row>
    <row r="126" spans="1:12" s="257" customFormat="1" ht="11.25" customHeight="1" x14ac:dyDescent="0.2">
      <c r="A126" s="338" t="s">
        <v>152</v>
      </c>
      <c r="B126" s="338"/>
      <c r="C126" s="338"/>
      <c r="D126" s="338"/>
      <c r="E126" s="338"/>
      <c r="F126" s="256"/>
      <c r="G126" s="256"/>
      <c r="H126" s="166"/>
      <c r="I126" s="256"/>
    </row>
    <row r="127" spans="1:12" s="257" customFormat="1" ht="11.25" customHeight="1" x14ac:dyDescent="0.2">
      <c r="A127" s="338" t="s">
        <v>153</v>
      </c>
      <c r="B127" s="338"/>
      <c r="C127" s="338"/>
      <c r="D127" s="338"/>
      <c r="E127" s="338"/>
      <c r="F127" s="256"/>
      <c r="G127" s="256"/>
      <c r="H127" s="166"/>
      <c r="I127" s="256"/>
    </row>
    <row r="128" spans="1:12" s="257" customFormat="1" ht="11.25" customHeight="1" x14ac:dyDescent="0.2">
      <c r="A128" s="338" t="s">
        <v>154</v>
      </c>
      <c r="B128" s="338"/>
      <c r="C128" s="338"/>
      <c r="D128" s="338"/>
      <c r="E128" s="338"/>
      <c r="F128" s="256"/>
      <c r="G128" s="256"/>
      <c r="H128" s="166"/>
      <c r="I128" s="256"/>
    </row>
    <row r="129" spans="1:33" s="257" customFormat="1" ht="11.25" customHeight="1" x14ac:dyDescent="0.2">
      <c r="A129" s="338" t="s">
        <v>155</v>
      </c>
      <c r="B129" s="338"/>
      <c r="C129" s="338"/>
      <c r="D129" s="338"/>
      <c r="E129" s="338"/>
      <c r="F129" s="256"/>
      <c r="G129" s="256"/>
      <c r="H129" s="166"/>
      <c r="I129" s="256"/>
    </row>
    <row r="130" spans="1:33" s="257" customFormat="1" ht="11.25" customHeight="1" x14ac:dyDescent="0.2">
      <c r="A130" s="338" t="s">
        <v>156</v>
      </c>
      <c r="B130" s="338"/>
      <c r="C130" s="338"/>
      <c r="D130" s="338"/>
      <c r="E130" s="338"/>
      <c r="F130" s="256"/>
      <c r="G130" s="256"/>
      <c r="H130" s="166"/>
      <c r="I130" s="256"/>
    </row>
    <row r="131" spans="1:33" s="257" customFormat="1" ht="11.25" customHeight="1" x14ac:dyDescent="0.2">
      <c r="A131" s="338" t="s">
        <v>231</v>
      </c>
      <c r="B131" s="338"/>
      <c r="C131" s="338"/>
      <c r="D131" s="338"/>
      <c r="E131" s="338"/>
      <c r="F131" s="256"/>
      <c r="G131" s="256"/>
      <c r="H131" s="166"/>
      <c r="I131" s="256"/>
    </row>
    <row r="132" spans="1:33" s="257" customFormat="1" ht="11.25" customHeight="1" x14ac:dyDescent="0.2">
      <c r="A132" s="338" t="s">
        <v>223</v>
      </c>
      <c r="B132" s="338"/>
      <c r="C132" s="338"/>
      <c r="D132" s="338"/>
      <c r="E132" s="338"/>
      <c r="F132" s="256"/>
      <c r="G132" s="256"/>
      <c r="H132" s="166"/>
      <c r="I132" s="256"/>
    </row>
    <row r="133" spans="1:33" s="257" customFormat="1" x14ac:dyDescent="0.2">
      <c r="A133" s="339" t="s">
        <v>224</v>
      </c>
      <c r="B133" s="339"/>
      <c r="C133" s="339"/>
      <c r="D133" s="339"/>
      <c r="E133" s="339"/>
      <c r="F133" s="256"/>
      <c r="G133" s="256"/>
      <c r="H133" s="166"/>
      <c r="I133" s="256"/>
      <c r="J133" s="256"/>
      <c r="K133" s="256"/>
      <c r="L133" s="256"/>
      <c r="M133" s="256"/>
      <c r="N133" s="256"/>
      <c r="O133" s="256"/>
      <c r="P133" s="256"/>
      <c r="Q133" s="256"/>
      <c r="R133" s="256"/>
      <c r="S133" s="256"/>
      <c r="T133" s="256"/>
      <c r="U133" s="256"/>
      <c r="V133" s="256"/>
      <c r="W133" s="256"/>
      <c r="X133" s="256"/>
      <c r="Y133" s="256"/>
      <c r="Z133" s="256"/>
      <c r="AA133" s="256"/>
      <c r="AB133" s="256"/>
      <c r="AC133" s="256"/>
      <c r="AD133" s="256"/>
      <c r="AE133" s="256"/>
      <c r="AF133" s="256"/>
      <c r="AG133" s="256"/>
    </row>
    <row r="134" spans="1:33" s="257" customFormat="1" ht="11.25" customHeight="1" x14ac:dyDescent="0.2">
      <c r="A134" s="338" t="s">
        <v>157</v>
      </c>
      <c r="B134" s="338"/>
      <c r="C134" s="338"/>
      <c r="D134" s="338"/>
      <c r="E134" s="338"/>
      <c r="F134" s="256"/>
      <c r="G134" s="256"/>
      <c r="H134" s="166"/>
      <c r="I134" s="256"/>
    </row>
    <row r="135" spans="1:33" s="257" customFormat="1" ht="11.25" customHeight="1" x14ac:dyDescent="0.2">
      <c r="A135" s="341" t="s">
        <v>237</v>
      </c>
      <c r="B135" s="341"/>
      <c r="C135" s="341"/>
      <c r="D135" s="341"/>
      <c r="E135" s="341"/>
      <c r="F135" s="258"/>
      <c r="G135" s="258"/>
      <c r="H135" s="167"/>
      <c r="I135" s="258"/>
    </row>
    <row r="136" spans="1:33" hidden="1" x14ac:dyDescent="0.2">
      <c r="A136" s="77">
        <v>1</v>
      </c>
      <c r="B136" s="77">
        <v>-1</v>
      </c>
      <c r="C136" s="77">
        <v>0</v>
      </c>
      <c r="E136" s="43"/>
      <c r="F136" s="43"/>
      <c r="G136" s="43"/>
      <c r="H136" s="43"/>
      <c r="I136" s="43"/>
    </row>
    <row r="137" spans="1:33" x14ac:dyDescent="0.2">
      <c r="E137" s="43"/>
      <c r="F137" s="1"/>
      <c r="G137" s="1"/>
      <c r="H137" s="168"/>
      <c r="I137" s="1"/>
    </row>
  </sheetData>
  <mergeCells count="30">
    <mergeCell ref="A1:E1"/>
    <mergeCell ref="A2:E2"/>
    <mergeCell ref="A3:E3"/>
    <mergeCell ref="J3:L3"/>
    <mergeCell ref="A4:A5"/>
    <mergeCell ref="C4:D4"/>
    <mergeCell ref="E4:E5"/>
    <mergeCell ref="F4:G4"/>
    <mergeCell ref="H4:I4"/>
    <mergeCell ref="J4:J5"/>
    <mergeCell ref="A127:E127"/>
    <mergeCell ref="K4:L4"/>
    <mergeCell ref="F7:G7"/>
    <mergeCell ref="H7:I7"/>
    <mergeCell ref="A119:E119"/>
    <mergeCell ref="A120:E120"/>
    <mergeCell ref="A121:E121"/>
    <mergeCell ref="A122:E122"/>
    <mergeCell ref="A123:E123"/>
    <mergeCell ref="A124:E124"/>
    <mergeCell ref="A125:E125"/>
    <mergeCell ref="A126:E126"/>
    <mergeCell ref="A134:E134"/>
    <mergeCell ref="A135:E135"/>
    <mergeCell ref="A128:E128"/>
    <mergeCell ref="A129:E129"/>
    <mergeCell ref="A130:E130"/>
    <mergeCell ref="A131:E131"/>
    <mergeCell ref="A132:E132"/>
    <mergeCell ref="A133:E133"/>
  </mergeCells>
  <conditionalFormatting sqref="E116:E117">
    <cfRule type="iconSet" priority="5">
      <iconSet iconSet="3Arrows" showValue="0">
        <cfvo type="percent" val="0"/>
        <cfvo type="percent" val="33"/>
        <cfvo type="percent" val="67"/>
      </iconSet>
    </cfRule>
  </conditionalFormatting>
  <conditionalFormatting sqref="A136:C136 E118 E110:E111 E105:E107 E78 E53 E49:E51 E40:E47 E36:E38 E28:E34 E26 E24 E20:E22 E18 E9:E16 E7 E85:E91 E114:E115 E80:E83 E93:E100 E55:E76">
    <cfRule type="iconSet" priority="4">
      <iconSet iconSet="3Arrows" showValue="0">
        <cfvo type="percent" val="0"/>
        <cfvo type="percent" val="33"/>
        <cfvo type="percent" val="67"/>
      </iconSet>
    </cfRule>
  </conditionalFormatting>
  <conditionalFormatting sqref="F116:I117">
    <cfRule type="iconSet" priority="3">
      <iconSet iconSet="3Arrows" showValue="0">
        <cfvo type="percent" val="0"/>
        <cfvo type="percent" val="33"/>
        <cfvo type="percent" val="67"/>
      </iconSet>
    </cfRule>
  </conditionalFormatting>
  <conditionalFormatting sqref="F118:I118 F110:I111 F105:I107 F95:I100 F87:I91 F82:I83 F78:I78 F53:I53 F51:I51 F42:I47 F38:I38 F30:I34 F26:I26 F24:G24 F22:G22 F18:I18 F7 F71:I76 F114:I115 F63:I67 F11:I16 H9:I10 H28:I29 H40:I41 H36:I37 H49:I50 F59:I59 H55:I58 H61:I62 H69:I70 H80:I81 H85:I86 H93:I94 H7 I24">
    <cfRule type="iconSet" priority="2">
      <iconSet iconSet="3Arrows" showValue="0">
        <cfvo type="percent" val="0"/>
        <cfvo type="percent" val="33"/>
        <cfvo type="percent" val="67"/>
      </iconSet>
    </cfRule>
  </conditionalFormatting>
  <conditionalFormatting sqref="H4 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137"/>
  <sheetViews>
    <sheetView view="pageBreakPreview" topLeftCell="A67" zoomScaleNormal="100" zoomScaleSheetLayoutView="100" workbookViewId="0">
      <selection activeCell="J93" activeCellId="2" sqref="J80:L80 J85:L85 J93:L93"/>
    </sheetView>
  </sheetViews>
  <sheetFormatPr baseColWidth="10" defaultColWidth="11.42578125" defaultRowHeight="11.25" x14ac:dyDescent="0.2"/>
  <cols>
    <col min="1" max="1" width="39" style="10" customWidth="1"/>
    <col min="2" max="4" width="9.140625" style="10" customWidth="1"/>
    <col min="5" max="5" width="21" style="10" customWidth="1"/>
    <col min="6" max="6" width="7.5703125" style="10" bestFit="1" customWidth="1"/>
    <col min="7" max="7" width="7.85546875" style="10" bestFit="1" customWidth="1"/>
    <col min="8" max="8" width="5.7109375" style="10" bestFit="1" customWidth="1"/>
    <col min="9" max="9" width="4" style="10" bestFit="1" customWidth="1"/>
    <col min="10" max="12" width="11.42578125" style="10" customWidth="1"/>
    <col min="13" max="16384" width="11.42578125" style="10"/>
  </cols>
  <sheetData>
    <row r="1" spans="1:12" x14ac:dyDescent="0.2">
      <c r="A1" s="329" t="s">
        <v>39</v>
      </c>
      <c r="B1" s="329"/>
      <c r="C1" s="329"/>
      <c r="D1" s="329"/>
      <c r="E1" s="329"/>
      <c r="F1" s="260"/>
      <c r="G1" s="260"/>
      <c r="H1" s="159"/>
      <c r="I1" s="260"/>
    </row>
    <row r="2" spans="1:12" x14ac:dyDescent="0.2">
      <c r="A2" s="329" t="s">
        <v>165</v>
      </c>
      <c r="B2" s="329"/>
      <c r="C2" s="329"/>
      <c r="D2" s="329"/>
      <c r="E2" s="329"/>
      <c r="F2" s="260"/>
      <c r="G2" s="260"/>
      <c r="H2" s="159"/>
      <c r="I2" s="260"/>
    </row>
    <row r="3" spans="1:12" ht="12" thickBot="1" x14ac:dyDescent="0.25">
      <c r="A3" s="330" t="s">
        <v>266</v>
      </c>
      <c r="B3" s="330"/>
      <c r="C3" s="330"/>
      <c r="D3" s="330"/>
      <c r="E3" s="330"/>
      <c r="F3" s="261"/>
      <c r="G3" s="261"/>
      <c r="H3" s="159"/>
      <c r="I3" s="261"/>
      <c r="J3" s="326" t="s">
        <v>235</v>
      </c>
      <c r="K3" s="326"/>
      <c r="L3" s="326"/>
    </row>
    <row r="4" spans="1:12" ht="15" customHeight="1" x14ac:dyDescent="0.2">
      <c r="A4" s="349" t="s">
        <v>16</v>
      </c>
      <c r="B4" s="3" t="s">
        <v>265</v>
      </c>
      <c r="C4" s="350" t="s">
        <v>78</v>
      </c>
      <c r="D4" s="350"/>
      <c r="E4" s="351" t="s">
        <v>112</v>
      </c>
      <c r="F4" s="335" t="s">
        <v>204</v>
      </c>
      <c r="G4" s="335"/>
      <c r="H4" s="336" t="s">
        <v>205</v>
      </c>
      <c r="I4" s="337"/>
      <c r="J4" s="352" t="s">
        <v>233</v>
      </c>
      <c r="K4" s="346" t="s">
        <v>79</v>
      </c>
      <c r="L4" s="347"/>
    </row>
    <row r="5" spans="1:12" ht="13.5" customHeight="1" thickBot="1" x14ac:dyDescent="0.25">
      <c r="A5" s="345"/>
      <c r="B5" s="6" t="s">
        <v>239</v>
      </c>
      <c r="C5" s="6" t="s">
        <v>53</v>
      </c>
      <c r="D5" s="6" t="s">
        <v>52</v>
      </c>
      <c r="E5" s="334"/>
      <c r="F5" s="155"/>
      <c r="G5" s="155"/>
      <c r="H5" s="160" t="s">
        <v>234</v>
      </c>
      <c r="I5" s="155"/>
      <c r="J5" s="328"/>
      <c r="K5" s="259" t="s">
        <v>80</v>
      </c>
      <c r="L5" s="259" t="s">
        <v>81</v>
      </c>
    </row>
    <row r="6" spans="1:12" x14ac:dyDescent="0.2">
      <c r="A6" s="268"/>
      <c r="B6" s="269"/>
      <c r="C6" s="269"/>
      <c r="D6" s="270"/>
      <c r="E6" s="43"/>
      <c r="F6" s="4"/>
      <c r="G6" s="4"/>
      <c r="H6" s="161"/>
      <c r="I6" s="4"/>
    </row>
    <row r="7" spans="1:12" x14ac:dyDescent="0.2">
      <c r="A7" s="11" t="s">
        <v>50</v>
      </c>
      <c r="B7" s="12">
        <v>2558025</v>
      </c>
      <c r="C7" s="13">
        <f>B7-J7</f>
        <v>27076</v>
      </c>
      <c r="D7" s="14">
        <f>C7/J7*100</f>
        <v>1.0697963491164777</v>
      </c>
      <c r="E7" s="15">
        <f>IF(B7&lt;K7,-1,IF(B7&gt;L7,1,0))</f>
        <v>0</v>
      </c>
      <c r="F7" s="335"/>
      <c r="G7" s="335"/>
      <c r="H7" s="336"/>
      <c r="I7" s="337"/>
      <c r="J7" s="208">
        <v>2530949</v>
      </c>
      <c r="K7" s="221">
        <v>2437157.1044388004</v>
      </c>
      <c r="L7" s="221">
        <v>2624740.8955611996</v>
      </c>
    </row>
    <row r="8" spans="1:12" s="257" customFormat="1" x14ac:dyDescent="0.2">
      <c r="A8" s="18"/>
      <c r="B8" s="19"/>
      <c r="C8" s="20"/>
      <c r="D8" s="21"/>
      <c r="E8" s="22"/>
      <c r="F8" s="22"/>
      <c r="G8" s="22"/>
      <c r="H8" s="162"/>
      <c r="I8" s="22"/>
      <c r="J8" s="99"/>
      <c r="K8" s="231"/>
      <c r="L8" s="231"/>
    </row>
    <row r="9" spans="1:12" s="257" customFormat="1" x14ac:dyDescent="0.2">
      <c r="A9" s="24" t="s">
        <v>65</v>
      </c>
      <c r="B9" s="20">
        <v>2558025</v>
      </c>
      <c r="C9" s="25">
        <f t="shared" ref="C9:C16" si="0">B9-J9</f>
        <v>27076</v>
      </c>
      <c r="D9" s="21">
        <f t="shared" ref="D9:D16" si="1">C9/J9*100</f>
        <v>1.0697963491164777</v>
      </c>
      <c r="E9" s="22">
        <f t="shared" ref="E9:E15" si="2">IF(B9&lt;K9,-1,IF(B9&gt;L9,1,0))</f>
        <v>0</v>
      </c>
      <c r="F9" s="1">
        <f>+B9-F10</f>
        <v>0</v>
      </c>
      <c r="G9" s="1">
        <f>+C9-G10</f>
        <v>0</v>
      </c>
      <c r="H9" s="162"/>
      <c r="I9" s="22"/>
      <c r="J9" s="208">
        <v>2530949</v>
      </c>
      <c r="K9" s="221">
        <v>2437157.1044388004</v>
      </c>
      <c r="L9" s="221">
        <v>2624740.8955611996</v>
      </c>
    </row>
    <row r="10" spans="1:12" s="257" customFormat="1" x14ac:dyDescent="0.2">
      <c r="A10" s="26" t="s">
        <v>64</v>
      </c>
      <c r="B10" s="19">
        <v>542347</v>
      </c>
      <c r="C10" s="27">
        <f t="shared" si="0"/>
        <v>-71</v>
      </c>
      <c r="D10" s="28">
        <f t="shared" si="1"/>
        <v>-1.3089536114214498E-2</v>
      </c>
      <c r="E10" s="22">
        <f t="shared" si="2"/>
        <v>0</v>
      </c>
      <c r="F10" s="156">
        <f>SUM(B10:B16)</f>
        <v>2558025</v>
      </c>
      <c r="G10" s="156">
        <f>SUM(C10:C16)</f>
        <v>27076</v>
      </c>
      <c r="H10" s="162"/>
      <c r="I10" s="22"/>
      <c r="J10" s="99">
        <v>542418</v>
      </c>
      <c r="K10" s="99">
        <v>498601.94484356412</v>
      </c>
      <c r="L10" s="99">
        <v>586234.05515643582</v>
      </c>
    </row>
    <row r="11" spans="1:12" s="257" customFormat="1" x14ac:dyDescent="0.2">
      <c r="A11" s="26" t="s">
        <v>41</v>
      </c>
      <c r="B11" s="19">
        <v>354422</v>
      </c>
      <c r="C11" s="27">
        <f t="shared" si="0"/>
        <v>-11422</v>
      </c>
      <c r="D11" s="28">
        <f t="shared" si="1"/>
        <v>-3.122095756661309</v>
      </c>
      <c r="E11" s="22">
        <f t="shared" si="2"/>
        <v>0</v>
      </c>
      <c r="F11" s="22"/>
      <c r="G11" s="22"/>
      <c r="H11" s="162"/>
      <c r="I11" s="22"/>
      <c r="J11" s="99">
        <v>365844</v>
      </c>
      <c r="K11" s="99">
        <v>334160.07013106893</v>
      </c>
      <c r="L11" s="99">
        <v>397527.92986893107</v>
      </c>
    </row>
    <row r="12" spans="1:12" s="257" customFormat="1" x14ac:dyDescent="0.2">
      <c r="A12" s="26" t="s">
        <v>29</v>
      </c>
      <c r="B12" s="19">
        <v>355498</v>
      </c>
      <c r="C12" s="27">
        <f t="shared" si="0"/>
        <v>20318</v>
      </c>
      <c r="D12" s="28">
        <f t="shared" si="1"/>
        <v>6.0618175308789306</v>
      </c>
      <c r="E12" s="22">
        <f t="shared" si="2"/>
        <v>0</v>
      </c>
      <c r="F12" s="22"/>
      <c r="G12" s="22"/>
      <c r="H12" s="162"/>
      <c r="I12" s="22"/>
      <c r="J12" s="99">
        <v>335180</v>
      </c>
      <c r="K12" s="99">
        <v>305514.29349882668</v>
      </c>
      <c r="L12" s="99">
        <v>364845.70650117332</v>
      </c>
    </row>
    <row r="13" spans="1:12" s="257" customFormat="1" x14ac:dyDescent="0.2">
      <c r="A13" s="26" t="s">
        <v>30</v>
      </c>
      <c r="B13" s="19">
        <v>356982</v>
      </c>
      <c r="C13" s="27">
        <f t="shared" si="0"/>
        <v>13553</v>
      </c>
      <c r="D13" s="28">
        <f t="shared" si="1"/>
        <v>3.9463761068517802</v>
      </c>
      <c r="E13" s="22">
        <f t="shared" si="2"/>
        <v>0</v>
      </c>
      <c r="F13" s="22"/>
      <c r="G13" s="22"/>
      <c r="H13" s="162"/>
      <c r="I13" s="22"/>
      <c r="J13" s="99">
        <v>343429</v>
      </c>
      <c r="K13" s="99">
        <v>316665.95440547931</v>
      </c>
      <c r="L13" s="99">
        <v>370192.04559452069</v>
      </c>
    </row>
    <row r="14" spans="1:12" s="257" customFormat="1" x14ac:dyDescent="0.2">
      <c r="A14" s="26" t="s">
        <v>31</v>
      </c>
      <c r="B14" s="19">
        <v>481943</v>
      </c>
      <c r="C14" s="27">
        <f t="shared" si="0"/>
        <v>12956</v>
      </c>
      <c r="D14" s="28">
        <f t="shared" si="1"/>
        <v>2.7625499214263933</v>
      </c>
      <c r="E14" s="22">
        <f t="shared" si="2"/>
        <v>0</v>
      </c>
      <c r="F14" s="22"/>
      <c r="G14" s="22"/>
      <c r="H14" s="162"/>
      <c r="I14" s="22"/>
      <c r="J14" s="99">
        <v>468987</v>
      </c>
      <c r="K14" s="99">
        <v>437778.24521545594</v>
      </c>
      <c r="L14" s="99">
        <v>500195.75478454406</v>
      </c>
    </row>
    <row r="15" spans="1:12" s="257" customFormat="1" x14ac:dyDescent="0.2">
      <c r="A15" s="26" t="s">
        <v>22</v>
      </c>
      <c r="B15" s="19">
        <v>466553</v>
      </c>
      <c r="C15" s="27">
        <f t="shared" si="0"/>
        <v>-8538</v>
      </c>
      <c r="D15" s="28">
        <f t="shared" si="1"/>
        <v>-1.7971293920533118</v>
      </c>
      <c r="E15" s="22">
        <f t="shared" si="2"/>
        <v>0</v>
      </c>
      <c r="F15" s="22"/>
      <c r="G15" s="22"/>
      <c r="H15" s="162"/>
      <c r="I15" s="22"/>
      <c r="J15" s="99">
        <v>475091</v>
      </c>
      <c r="K15" s="99">
        <v>437390.73609890655</v>
      </c>
      <c r="L15" s="99">
        <v>512791.26390109345</v>
      </c>
    </row>
    <row r="16" spans="1:12" s="257" customFormat="1" x14ac:dyDescent="0.2">
      <c r="A16" s="26" t="s">
        <v>10</v>
      </c>
      <c r="B16" s="19">
        <v>280</v>
      </c>
      <c r="C16" s="27">
        <f t="shared" si="0"/>
        <v>280</v>
      </c>
      <c r="D16" s="28" t="e">
        <f t="shared" si="1"/>
        <v>#DIV/0!</v>
      </c>
      <c r="E16" s="22">
        <v>0</v>
      </c>
      <c r="F16" s="22"/>
      <c r="G16" s="22"/>
      <c r="H16" s="162"/>
      <c r="I16" s="22"/>
      <c r="J16" s="99">
        <v>0</v>
      </c>
      <c r="K16" s="39">
        <v>0</v>
      </c>
      <c r="L16" s="39">
        <v>0</v>
      </c>
    </row>
    <row r="17" spans="1:15" x14ac:dyDescent="0.2">
      <c r="A17" s="31"/>
      <c r="B17" s="19"/>
      <c r="C17" s="19"/>
      <c r="D17" s="28"/>
      <c r="E17" s="22"/>
      <c r="F17" s="22"/>
      <c r="G17" s="22"/>
      <c r="H17" s="162"/>
      <c r="I17" s="22"/>
      <c r="J17" s="45"/>
      <c r="K17" s="45"/>
      <c r="L17" s="45"/>
    </row>
    <row r="18" spans="1:15" x14ac:dyDescent="0.2">
      <c r="A18" s="11" t="s">
        <v>18</v>
      </c>
      <c r="B18" s="12">
        <v>2015678</v>
      </c>
      <c r="C18" s="13">
        <f>B18-J18</f>
        <v>27147</v>
      </c>
      <c r="D18" s="14">
        <f>C18/J18*100</f>
        <v>1.365178616777913</v>
      </c>
      <c r="E18" s="15">
        <f>IF(B18&lt;K18,-1,IF(B18&gt;L18,1,0))</f>
        <v>0</v>
      </c>
      <c r="F18" s="15"/>
      <c r="G18" s="15"/>
      <c r="H18" s="163"/>
      <c r="I18" s="15"/>
      <c r="J18" s="208">
        <v>1988531</v>
      </c>
      <c r="K18" s="221">
        <v>1919276.7901676991</v>
      </c>
      <c r="L18" s="221">
        <v>2057785.2098323009</v>
      </c>
      <c r="O18" s="78"/>
    </row>
    <row r="19" spans="1:15" s="257" customFormat="1" x14ac:dyDescent="0.2">
      <c r="A19" s="18"/>
      <c r="B19" s="20"/>
      <c r="C19" s="20"/>
      <c r="D19" s="21"/>
      <c r="E19" s="22"/>
      <c r="F19" s="22"/>
      <c r="G19" s="22"/>
      <c r="H19" s="162"/>
      <c r="I19" s="22"/>
      <c r="J19" s="99"/>
      <c r="K19" s="231"/>
      <c r="L19" s="231"/>
      <c r="N19" s="79"/>
      <c r="O19" s="79"/>
    </row>
    <row r="20" spans="1:15" x14ac:dyDescent="0.2">
      <c r="A20" s="24" t="s">
        <v>19</v>
      </c>
      <c r="B20" s="20">
        <v>959834</v>
      </c>
      <c r="C20" s="25">
        <f t="shared" ref="C20:C22" si="3">B20-J20</f>
        <v>73867</v>
      </c>
      <c r="D20" s="21">
        <f t="shared" ref="D20:D22" si="4">C20/J20*100</f>
        <v>8.3374437196870765</v>
      </c>
      <c r="E20" s="22">
        <f>IF(B20&lt;K20,-1,IF(B20&gt;L20,1,0))</f>
        <v>1</v>
      </c>
      <c r="F20" s="1">
        <f>+B20-F21</f>
        <v>0</v>
      </c>
      <c r="G20" s="1">
        <f>+C20-G21</f>
        <v>0</v>
      </c>
      <c r="H20" s="165">
        <f>+B20/1000</f>
        <v>959.83399999999995</v>
      </c>
      <c r="I20" s="158">
        <f>+C20/1000</f>
        <v>73.867000000000004</v>
      </c>
      <c r="J20" s="208">
        <v>885967</v>
      </c>
      <c r="K20" s="223">
        <v>828042.10888706939</v>
      </c>
      <c r="L20" s="223">
        <v>943891.89111293061</v>
      </c>
      <c r="M20" s="138"/>
      <c r="N20" s="80"/>
    </row>
    <row r="21" spans="1:15" x14ac:dyDescent="0.2">
      <c r="A21" s="26" t="s">
        <v>58</v>
      </c>
      <c r="B21" s="19">
        <v>723743</v>
      </c>
      <c r="C21" s="27">
        <f t="shared" si="3"/>
        <v>107210</v>
      </c>
      <c r="D21" s="28">
        <f t="shared" si="4"/>
        <v>17.389174626500122</v>
      </c>
      <c r="E21" s="22">
        <f>IF(B21&lt;K21,-1,IF(B21&gt;L21,1,0))</f>
        <v>1</v>
      </c>
      <c r="F21" s="156">
        <f>SUM(B21:B22)</f>
        <v>959834</v>
      </c>
      <c r="G21" s="156">
        <f>SUM(C21:C22)</f>
        <v>73867</v>
      </c>
      <c r="H21" s="165">
        <f>+B21/1000</f>
        <v>723.74300000000005</v>
      </c>
      <c r="I21" s="158">
        <f t="shared" ref="I21:I22" si="5">+C21/1000</f>
        <v>107.21</v>
      </c>
      <c r="J21" s="45">
        <v>616533</v>
      </c>
      <c r="K21" s="224">
        <v>575833.79118723073</v>
      </c>
      <c r="L21" s="224">
        <v>657232.20881276927</v>
      </c>
      <c r="M21" s="138"/>
      <c r="N21" s="81"/>
    </row>
    <row r="22" spans="1:15" s="257" customFormat="1" x14ac:dyDescent="0.2">
      <c r="A22" s="26" t="s">
        <v>59</v>
      </c>
      <c r="B22" s="19">
        <v>236091</v>
      </c>
      <c r="C22" s="27">
        <f t="shared" si="3"/>
        <v>-33343</v>
      </c>
      <c r="D22" s="28">
        <f t="shared" si="4"/>
        <v>-12.375201348011016</v>
      </c>
      <c r="E22" s="22">
        <f>IF(B22&lt;K22,-1,IF(B22&gt;L22,1,0))</f>
        <v>0</v>
      </c>
      <c r="F22" s="22"/>
      <c r="G22" s="22"/>
      <c r="H22" s="165">
        <f>+B22/1000</f>
        <v>236.09100000000001</v>
      </c>
      <c r="I22" s="158">
        <f t="shared" si="5"/>
        <v>-33.343000000000004</v>
      </c>
      <c r="J22" s="99">
        <v>269434</v>
      </c>
      <c r="K22" s="224">
        <v>234411.84905841539</v>
      </c>
      <c r="L22" s="224">
        <v>304456.15094158461</v>
      </c>
      <c r="M22" s="30"/>
    </row>
    <row r="23" spans="1:15" x14ac:dyDescent="0.2">
      <c r="A23" s="34"/>
      <c r="B23" s="19"/>
      <c r="C23" s="19"/>
      <c r="D23" s="28"/>
      <c r="E23" s="22"/>
      <c r="F23" s="22"/>
      <c r="G23" s="22"/>
      <c r="H23" s="162"/>
      <c r="I23" s="22"/>
      <c r="J23" s="45"/>
      <c r="K23" s="231"/>
      <c r="L23" s="231"/>
    </row>
    <row r="24" spans="1:15" x14ac:dyDescent="0.2">
      <c r="A24" s="24" t="s">
        <v>20</v>
      </c>
      <c r="B24" s="20">
        <v>1055844</v>
      </c>
      <c r="C24" s="25">
        <f>B24-J24</f>
        <v>-46720</v>
      </c>
      <c r="D24" s="21">
        <f>C24/J24*100</f>
        <v>-4.2373957430135576</v>
      </c>
      <c r="E24" s="22">
        <f>IF(B24&lt;K24,-1,IF(B24&gt;L24,1,0))</f>
        <v>-1</v>
      </c>
      <c r="F24" s="22"/>
      <c r="G24" s="22"/>
      <c r="H24" s="164">
        <f>+B24/1000000</f>
        <v>1.055844</v>
      </c>
      <c r="I24" s="22"/>
      <c r="J24" s="45">
        <v>1102564</v>
      </c>
      <c r="K24" s="224">
        <v>1055956.0460324453</v>
      </c>
      <c r="L24" s="224">
        <v>1149171.9539675547</v>
      </c>
    </row>
    <row r="25" spans="1:15" x14ac:dyDescent="0.2">
      <c r="A25" s="31"/>
      <c r="B25" s="19"/>
      <c r="C25" s="19"/>
      <c r="D25" s="28"/>
      <c r="E25" s="22"/>
      <c r="F25" s="22"/>
      <c r="G25" s="22"/>
      <c r="H25" s="162"/>
      <c r="I25" s="22"/>
      <c r="J25" s="45"/>
      <c r="K25" s="231"/>
      <c r="L25" s="231"/>
    </row>
    <row r="26" spans="1:15" ht="12.75" x14ac:dyDescent="0.2">
      <c r="A26" s="11" t="s">
        <v>133</v>
      </c>
      <c r="B26" s="12">
        <v>723743</v>
      </c>
      <c r="C26" s="13">
        <f>B26-J26</f>
        <v>107210</v>
      </c>
      <c r="D26" s="14">
        <f>C26/J26*100</f>
        <v>17.389174626500122</v>
      </c>
      <c r="E26" s="15">
        <f>IF(B26&lt;K26,-1,IF(B26&gt;L26,1,0))</f>
        <v>1</v>
      </c>
      <c r="F26" s="15"/>
      <c r="G26" s="15"/>
      <c r="H26" s="163"/>
      <c r="I26" s="15"/>
      <c r="J26" s="272">
        <v>616533</v>
      </c>
      <c r="K26" s="273">
        <v>575833.79118723073</v>
      </c>
      <c r="L26" s="273">
        <v>657232.20881276927</v>
      </c>
    </row>
    <row r="27" spans="1:15" s="257" customFormat="1" x14ac:dyDescent="0.2">
      <c r="A27" s="18"/>
      <c r="B27" s="19"/>
      <c r="C27" s="20"/>
      <c r="D27" s="21"/>
      <c r="E27" s="22"/>
      <c r="F27" s="22"/>
      <c r="G27" s="22"/>
      <c r="H27" s="162"/>
      <c r="I27" s="22"/>
      <c r="J27" s="99"/>
      <c r="K27" s="271"/>
      <c r="L27" s="271"/>
    </row>
    <row r="28" spans="1:15" x14ac:dyDescent="0.2">
      <c r="A28" s="24" t="s">
        <v>21</v>
      </c>
      <c r="B28" s="20">
        <v>723743</v>
      </c>
      <c r="C28" s="25">
        <f t="shared" ref="C28:C34" si="6">B28-J28</f>
        <v>107210</v>
      </c>
      <c r="D28" s="21">
        <f t="shared" ref="D28:D34" si="7">C28/J28*100</f>
        <v>17.389174626500122</v>
      </c>
      <c r="E28" s="22">
        <f t="shared" ref="E28:E33" si="8">IF(B28&lt;K28,-1,IF(B28&gt;L28,1,0))</f>
        <v>1</v>
      </c>
      <c r="F28" s="1">
        <f>+B28-F29</f>
        <v>0</v>
      </c>
      <c r="G28" s="1" t="e">
        <f>+C28-G29</f>
        <v>#VALUE!</v>
      </c>
      <c r="H28" s="162"/>
      <c r="I28" s="22"/>
      <c r="J28" s="272">
        <v>616533</v>
      </c>
      <c r="K28" s="273">
        <v>575833.79118723073</v>
      </c>
      <c r="L28" s="273">
        <v>657232.20881276927</v>
      </c>
    </row>
    <row r="29" spans="1:15" x14ac:dyDescent="0.2">
      <c r="A29" s="26" t="s">
        <v>41</v>
      </c>
      <c r="B29" s="19">
        <v>78792</v>
      </c>
      <c r="C29" s="27">
        <f t="shared" si="6"/>
        <v>25098</v>
      </c>
      <c r="D29" s="28">
        <f t="shared" si="7"/>
        <v>46.742652810369876</v>
      </c>
      <c r="E29" s="22">
        <f t="shared" si="8"/>
        <v>1</v>
      </c>
      <c r="F29" s="156">
        <f>SUM(B29:B34)</f>
        <v>723743</v>
      </c>
      <c r="G29" s="157" t="e">
        <f>SUM(C29:C34)</f>
        <v>#VALUE!</v>
      </c>
      <c r="H29" s="162"/>
      <c r="I29" s="22"/>
      <c r="J29" s="45">
        <v>53694</v>
      </c>
      <c r="K29" s="224">
        <v>39978.388540455053</v>
      </c>
      <c r="L29" s="224">
        <v>67409.611459544947</v>
      </c>
    </row>
    <row r="30" spans="1:15" x14ac:dyDescent="0.2">
      <c r="A30" s="26" t="s">
        <v>29</v>
      </c>
      <c r="B30" s="19">
        <v>176265</v>
      </c>
      <c r="C30" s="27">
        <f t="shared" si="6"/>
        <v>20362</v>
      </c>
      <c r="D30" s="28">
        <f t="shared" si="7"/>
        <v>13.060685169624703</v>
      </c>
      <c r="E30" s="22">
        <f t="shared" si="8"/>
        <v>0</v>
      </c>
      <c r="F30" s="22"/>
      <c r="G30" s="22"/>
      <c r="H30" s="162"/>
      <c r="I30" s="22"/>
      <c r="J30" s="45">
        <v>155903</v>
      </c>
      <c r="K30" s="224">
        <v>135255.41926644399</v>
      </c>
      <c r="L30" s="224">
        <v>176550.58073355601</v>
      </c>
    </row>
    <row r="31" spans="1:15" x14ac:dyDescent="0.2">
      <c r="A31" s="26" t="s">
        <v>30</v>
      </c>
      <c r="B31" s="19">
        <v>198504</v>
      </c>
      <c r="C31" s="27">
        <f t="shared" si="6"/>
        <v>29954</v>
      </c>
      <c r="D31" s="28">
        <f t="shared" si="7"/>
        <v>17.771581133194896</v>
      </c>
      <c r="E31" s="22">
        <f t="shared" si="8"/>
        <v>1</v>
      </c>
      <c r="F31" s="22"/>
      <c r="G31" s="22"/>
      <c r="H31" s="162"/>
      <c r="I31" s="22"/>
      <c r="J31" s="45">
        <v>168550</v>
      </c>
      <c r="K31" s="224">
        <v>149047.87469798725</v>
      </c>
      <c r="L31" s="224">
        <v>188052.12530201275</v>
      </c>
    </row>
    <row r="32" spans="1:15" x14ac:dyDescent="0.2">
      <c r="A32" s="26" t="s">
        <v>31</v>
      </c>
      <c r="B32" s="19">
        <v>220269</v>
      </c>
      <c r="C32" s="27">
        <f t="shared" si="6"/>
        <v>36895</v>
      </c>
      <c r="D32" s="28">
        <f t="shared" si="7"/>
        <v>20.12008245443738</v>
      </c>
      <c r="E32" s="22">
        <f t="shared" si="8"/>
        <v>1</v>
      </c>
      <c r="F32" s="22"/>
      <c r="G32" s="22"/>
      <c r="H32" s="162"/>
      <c r="I32" s="22"/>
      <c r="J32" s="45">
        <v>183374</v>
      </c>
      <c r="K32" s="224">
        <v>163029.03733488146</v>
      </c>
      <c r="L32" s="224">
        <v>203718.96266511854</v>
      </c>
    </row>
    <row r="33" spans="1:12" s="257" customFormat="1" x14ac:dyDescent="0.2">
      <c r="A33" s="26" t="s">
        <v>22</v>
      </c>
      <c r="B33" s="19">
        <v>49913</v>
      </c>
      <c r="C33" s="27">
        <f t="shared" si="6"/>
        <v>-5099</v>
      </c>
      <c r="D33" s="28">
        <f t="shared" si="7"/>
        <v>-9.26888678833709</v>
      </c>
      <c r="E33" s="22">
        <f t="shared" si="8"/>
        <v>0</v>
      </c>
      <c r="F33" s="22"/>
      <c r="G33" s="22"/>
      <c r="H33" s="162"/>
      <c r="I33" s="22"/>
      <c r="J33" s="99">
        <v>55012</v>
      </c>
      <c r="K33" s="224">
        <v>42319.931695006751</v>
      </c>
      <c r="L33" s="224">
        <v>67704.068304993241</v>
      </c>
    </row>
    <row r="34" spans="1:12" x14ac:dyDescent="0.2">
      <c r="A34" s="26" t="s">
        <v>10</v>
      </c>
      <c r="B34" s="19" t="s">
        <v>244</v>
      </c>
      <c r="C34" s="27" t="e">
        <f t="shared" si="6"/>
        <v>#VALUE!</v>
      </c>
      <c r="D34" s="28" t="e">
        <f t="shared" si="7"/>
        <v>#VALUE!</v>
      </c>
      <c r="E34" s="22">
        <v>0</v>
      </c>
      <c r="F34" s="22"/>
      <c r="G34" s="22"/>
      <c r="H34" s="162"/>
      <c r="I34" s="22"/>
      <c r="J34" s="45">
        <v>0</v>
      </c>
      <c r="K34" s="224">
        <v>0</v>
      </c>
      <c r="L34" s="224">
        <v>0</v>
      </c>
    </row>
    <row r="35" spans="1:12" x14ac:dyDescent="0.2">
      <c r="A35" s="34"/>
      <c r="B35" s="19"/>
      <c r="C35" s="19"/>
      <c r="D35" s="28"/>
      <c r="E35" s="22"/>
      <c r="F35" s="22"/>
      <c r="G35" s="22"/>
      <c r="H35" s="162"/>
      <c r="I35" s="22"/>
      <c r="J35" s="45"/>
      <c r="K35" s="231"/>
      <c r="L35" s="231"/>
    </row>
    <row r="36" spans="1:12" ht="12.75" x14ac:dyDescent="0.2">
      <c r="A36" s="24" t="s">
        <v>134</v>
      </c>
      <c r="B36" s="20">
        <v>723743</v>
      </c>
      <c r="C36" s="25">
        <f t="shared" ref="C36:C38" si="9">B36-J36</f>
        <v>107210</v>
      </c>
      <c r="D36" s="21">
        <f t="shared" ref="D36:D38" si="10">C36/J36*100</f>
        <v>17.389174626500122</v>
      </c>
      <c r="E36" s="22">
        <f>IF(B36&lt;K36,-1,IF(B36&gt;L36,1,0))</f>
        <v>1</v>
      </c>
      <c r="F36" s="1">
        <f>+B36-F37</f>
        <v>0</v>
      </c>
      <c r="G36" s="1">
        <f>+C36-G37</f>
        <v>0</v>
      </c>
      <c r="H36" s="162"/>
      <c r="I36" s="22"/>
      <c r="J36" s="272">
        <v>616533</v>
      </c>
      <c r="K36" s="273">
        <v>575833.79118723073</v>
      </c>
      <c r="L36" s="273">
        <v>657232.20881276927</v>
      </c>
    </row>
    <row r="37" spans="1:12" x14ac:dyDescent="0.2">
      <c r="A37" s="26" t="s">
        <v>23</v>
      </c>
      <c r="B37" s="19">
        <v>245885</v>
      </c>
      <c r="C37" s="27">
        <f t="shared" si="9"/>
        <v>73868</v>
      </c>
      <c r="D37" s="28">
        <f t="shared" si="10"/>
        <v>42.942267334042569</v>
      </c>
      <c r="E37" s="22">
        <f>IF(B37&lt;K37,-1,IF(B37&gt;L37,1,0))</f>
        <v>1</v>
      </c>
      <c r="F37" s="156">
        <f>SUM(B37:B38)</f>
        <v>723743</v>
      </c>
      <c r="G37" s="156">
        <f>SUM(C37:C38)</f>
        <v>107210</v>
      </c>
      <c r="H37" s="162"/>
      <c r="I37" s="22"/>
      <c r="J37" s="45">
        <v>172017</v>
      </c>
      <c r="K37" s="224">
        <v>150391.39984174597</v>
      </c>
      <c r="L37" s="224">
        <v>193642.60015825403</v>
      </c>
    </row>
    <row r="38" spans="1:12" x14ac:dyDescent="0.2">
      <c r="A38" s="26" t="s">
        <v>24</v>
      </c>
      <c r="B38" s="19">
        <v>477858</v>
      </c>
      <c r="C38" s="27">
        <f t="shared" si="9"/>
        <v>33342</v>
      </c>
      <c r="D38" s="28">
        <f t="shared" si="10"/>
        <v>7.5007423804767441</v>
      </c>
      <c r="E38" s="22">
        <f>IF(B38&lt;K38,-1,IF(B38&gt;L38,1,0))</f>
        <v>0</v>
      </c>
      <c r="F38" s="22"/>
      <c r="G38" s="22"/>
      <c r="H38" s="162"/>
      <c r="I38" s="22"/>
      <c r="J38" s="45">
        <v>444516</v>
      </c>
      <c r="K38" s="224">
        <v>411107.64570049127</v>
      </c>
      <c r="L38" s="224">
        <v>477924.35429950873</v>
      </c>
    </row>
    <row r="39" spans="1:12" x14ac:dyDescent="0.2">
      <c r="A39" s="34"/>
      <c r="B39" s="19"/>
      <c r="C39" s="19"/>
      <c r="D39" s="28"/>
      <c r="E39" s="22"/>
      <c r="F39" s="22"/>
      <c r="G39" s="22"/>
      <c r="H39" s="162"/>
      <c r="I39" s="22"/>
      <c r="J39" s="45"/>
      <c r="K39" s="235"/>
      <c r="L39" s="235"/>
    </row>
    <row r="40" spans="1:12" ht="12.75" x14ac:dyDescent="0.2">
      <c r="A40" s="24" t="s">
        <v>135</v>
      </c>
      <c r="B40" s="20">
        <v>723743</v>
      </c>
      <c r="C40" s="25">
        <f t="shared" ref="C40:C47" si="11">B40-J40</f>
        <v>107210</v>
      </c>
      <c r="D40" s="21">
        <f t="shared" ref="D40:D47" si="12">C40/J40*100</f>
        <v>17.389174626500122</v>
      </c>
      <c r="E40" s="22">
        <f t="shared" ref="E40:E46" si="13">IF(B40&lt;K40,-1,IF(B40&gt;L40,1,0))</f>
        <v>1</v>
      </c>
      <c r="F40" s="1">
        <f>+B40-F41</f>
        <v>0</v>
      </c>
      <c r="G40" s="156" t="e">
        <f>+C40-G41</f>
        <v>#VALUE!</v>
      </c>
      <c r="H40" s="162"/>
      <c r="I40" s="22"/>
      <c r="J40" s="272">
        <v>616533</v>
      </c>
      <c r="K40" s="273">
        <v>575833.79118723073</v>
      </c>
      <c r="L40" s="273">
        <v>657232.20881276927</v>
      </c>
    </row>
    <row r="41" spans="1:12" x14ac:dyDescent="0.2">
      <c r="A41" s="26" t="s">
        <v>51</v>
      </c>
      <c r="B41" s="19">
        <v>41311</v>
      </c>
      <c r="C41" s="27">
        <f t="shared" si="11"/>
        <v>13683</v>
      </c>
      <c r="D41" s="36">
        <f t="shared" si="12"/>
        <v>49.525843347328795</v>
      </c>
      <c r="E41" s="22">
        <f t="shared" si="13"/>
        <v>1</v>
      </c>
      <c r="F41" s="156">
        <f>SUM(B41:B47)</f>
        <v>723743</v>
      </c>
      <c r="G41" s="156" t="e">
        <f>SUM(C41:C47)</f>
        <v>#VALUE!</v>
      </c>
      <c r="H41" s="162"/>
      <c r="I41" s="22"/>
      <c r="J41" s="45">
        <v>27628</v>
      </c>
      <c r="K41" s="224">
        <v>21016.223264811997</v>
      </c>
      <c r="L41" s="224">
        <v>34239.776735188003</v>
      </c>
    </row>
    <row r="42" spans="1:12" x14ac:dyDescent="0.2">
      <c r="A42" s="26" t="s">
        <v>32</v>
      </c>
      <c r="B42" s="19">
        <v>123811</v>
      </c>
      <c r="C42" s="27">
        <f t="shared" si="11"/>
        <v>12105</v>
      </c>
      <c r="D42" s="36">
        <f t="shared" si="12"/>
        <v>10.836481478165899</v>
      </c>
      <c r="E42" s="22">
        <f t="shared" si="13"/>
        <v>0</v>
      </c>
      <c r="F42" s="22"/>
      <c r="G42" s="22"/>
      <c r="H42" s="162"/>
      <c r="I42" s="22"/>
      <c r="J42" s="45">
        <v>111706</v>
      </c>
      <c r="K42" s="224">
        <v>96610.147966391116</v>
      </c>
      <c r="L42" s="224">
        <v>126801.85203360888</v>
      </c>
    </row>
    <row r="43" spans="1:12" s="257" customFormat="1" x14ac:dyDescent="0.2">
      <c r="A43" s="26" t="s">
        <v>33</v>
      </c>
      <c r="B43" s="19">
        <v>139798</v>
      </c>
      <c r="C43" s="27">
        <f t="shared" si="11"/>
        <v>25255</v>
      </c>
      <c r="D43" s="36">
        <f t="shared" si="12"/>
        <v>22.04848834062317</v>
      </c>
      <c r="E43" s="22">
        <f t="shared" si="13"/>
        <v>1</v>
      </c>
      <c r="F43" s="22"/>
      <c r="G43" s="22"/>
      <c r="H43" s="162"/>
      <c r="I43" s="22"/>
      <c r="J43" s="99">
        <v>114543</v>
      </c>
      <c r="K43" s="224">
        <v>95497.409132737404</v>
      </c>
      <c r="L43" s="224">
        <v>133588.5908672626</v>
      </c>
    </row>
    <row r="44" spans="1:12" s="257" customFormat="1" x14ac:dyDescent="0.2">
      <c r="A44" s="26" t="s">
        <v>34</v>
      </c>
      <c r="B44" s="19">
        <v>135770</v>
      </c>
      <c r="C44" s="27">
        <f t="shared" si="11"/>
        <v>33717</v>
      </c>
      <c r="D44" s="36">
        <f t="shared" si="12"/>
        <v>33.038715177407816</v>
      </c>
      <c r="E44" s="22">
        <f t="shared" si="13"/>
        <v>1</v>
      </c>
      <c r="F44" s="22"/>
      <c r="G44" s="22"/>
      <c r="H44" s="162"/>
      <c r="I44" s="22"/>
      <c r="J44" s="99">
        <v>102053</v>
      </c>
      <c r="K44" s="224">
        <v>86198.268449460506</v>
      </c>
      <c r="L44" s="224">
        <v>117907.73155053949</v>
      </c>
    </row>
    <row r="45" spans="1:12" s="257" customFormat="1" x14ac:dyDescent="0.2">
      <c r="A45" s="26" t="s">
        <v>117</v>
      </c>
      <c r="B45" s="19">
        <v>41110</v>
      </c>
      <c r="C45" s="27">
        <f t="shared" si="11"/>
        <v>-7246</v>
      </c>
      <c r="D45" s="36">
        <f t="shared" si="12"/>
        <v>-14.98469683183059</v>
      </c>
      <c r="E45" s="22">
        <f t="shared" si="13"/>
        <v>0</v>
      </c>
      <c r="F45" s="22"/>
      <c r="G45" s="22"/>
      <c r="H45" s="162"/>
      <c r="I45" s="22"/>
      <c r="J45" s="99">
        <v>48356</v>
      </c>
      <c r="K45" s="224">
        <v>35552.544300911846</v>
      </c>
      <c r="L45" s="224">
        <v>61159.455699088154</v>
      </c>
    </row>
    <row r="46" spans="1:12" s="257" customFormat="1" x14ac:dyDescent="0.2">
      <c r="A46" s="26" t="s">
        <v>118</v>
      </c>
      <c r="B46" s="19">
        <v>241943</v>
      </c>
      <c r="C46" s="27">
        <f t="shared" si="11"/>
        <v>29774</v>
      </c>
      <c r="D46" s="36">
        <f t="shared" si="12"/>
        <v>14.03315281685826</v>
      </c>
      <c r="E46" s="22">
        <f t="shared" si="13"/>
        <v>1</v>
      </c>
      <c r="F46" s="22"/>
      <c r="G46" s="22"/>
      <c r="H46" s="162"/>
      <c r="I46" s="22"/>
      <c r="J46" s="99">
        <v>212169</v>
      </c>
      <c r="K46" s="224">
        <v>185338.08319816022</v>
      </c>
      <c r="L46" s="224">
        <v>238999.91680183978</v>
      </c>
    </row>
    <row r="47" spans="1:12" s="257" customFormat="1" x14ac:dyDescent="0.2">
      <c r="A47" s="26" t="s">
        <v>10</v>
      </c>
      <c r="B47" s="19" t="s">
        <v>244</v>
      </c>
      <c r="C47" s="27" t="e">
        <f t="shared" si="11"/>
        <v>#VALUE!</v>
      </c>
      <c r="D47" s="36" t="e">
        <f t="shared" si="12"/>
        <v>#VALUE!</v>
      </c>
      <c r="E47" s="22">
        <v>0</v>
      </c>
      <c r="F47" s="22"/>
      <c r="G47" s="22"/>
      <c r="H47" s="162"/>
      <c r="I47" s="22"/>
      <c r="J47" s="99">
        <v>78</v>
      </c>
      <c r="K47" s="224" t="s">
        <v>168</v>
      </c>
      <c r="L47" s="224" t="s">
        <v>168</v>
      </c>
    </row>
    <row r="48" spans="1:12" s="257" customFormat="1" x14ac:dyDescent="0.2">
      <c r="A48" s="34"/>
      <c r="B48" s="19"/>
      <c r="C48" s="19"/>
      <c r="D48" s="28"/>
      <c r="E48" s="22"/>
      <c r="F48" s="22"/>
      <c r="G48" s="22"/>
      <c r="H48" s="162"/>
      <c r="I48" s="22"/>
      <c r="J48" s="99"/>
      <c r="K48" s="236"/>
      <c r="L48" s="236"/>
    </row>
    <row r="49" spans="1:12" ht="12.75" x14ac:dyDescent="0.2">
      <c r="A49" s="24" t="s">
        <v>136</v>
      </c>
      <c r="B49" s="20">
        <v>723743</v>
      </c>
      <c r="C49" s="25">
        <f t="shared" ref="C49:C51" si="14">B49-J49</f>
        <v>107210</v>
      </c>
      <c r="D49" s="21">
        <f t="shared" ref="D49:D51" si="15">C49/J49*100</f>
        <v>17.389174626500122</v>
      </c>
      <c r="E49" s="22">
        <f>IF(B49&lt;K49,-1,IF(B49&gt;L49,1,0))</f>
        <v>1</v>
      </c>
      <c r="F49" s="1">
        <f>+B49-F50</f>
        <v>0</v>
      </c>
      <c r="G49" s="1">
        <f>+C49-G50</f>
        <v>0</v>
      </c>
      <c r="H49" s="162"/>
      <c r="I49" s="22"/>
      <c r="J49" s="272">
        <v>616533</v>
      </c>
      <c r="K49" s="273">
        <v>575833.79118723073</v>
      </c>
      <c r="L49" s="273">
        <v>657232.20881276927</v>
      </c>
    </row>
    <row r="50" spans="1:12" x14ac:dyDescent="0.2">
      <c r="A50" s="26" t="s">
        <v>25</v>
      </c>
      <c r="B50" s="19">
        <v>679177</v>
      </c>
      <c r="C50" s="27">
        <f t="shared" si="14"/>
        <v>91134</v>
      </c>
      <c r="D50" s="28">
        <f t="shared" si="15"/>
        <v>15.497846245937797</v>
      </c>
      <c r="E50" s="22">
        <f>IF(B50&lt;K50,-1,IF(B50&gt;L50,1,0))</f>
        <v>1</v>
      </c>
      <c r="F50" s="156">
        <f>SUM(B50:B51)</f>
        <v>723743</v>
      </c>
      <c r="G50" s="156">
        <f>SUM(C50:C51)</f>
        <v>107210</v>
      </c>
      <c r="H50" s="162"/>
      <c r="I50" s="22"/>
      <c r="J50" s="45">
        <v>588043</v>
      </c>
      <c r="K50" s="224">
        <v>549871.78836165508</v>
      </c>
      <c r="L50" s="224">
        <v>626214.21163834492</v>
      </c>
    </row>
    <row r="51" spans="1:12" x14ac:dyDescent="0.2">
      <c r="A51" s="26" t="s">
        <v>26</v>
      </c>
      <c r="B51" s="27">
        <v>44566</v>
      </c>
      <c r="C51" s="27">
        <f t="shared" si="14"/>
        <v>16076</v>
      </c>
      <c r="D51" s="28">
        <f t="shared" si="15"/>
        <v>56.42681642681643</v>
      </c>
      <c r="E51" s="22">
        <f>IF(B51&lt;K51,-1,IF(B51&gt;L51,1,0))</f>
        <v>1</v>
      </c>
      <c r="F51" s="22"/>
      <c r="G51" s="22"/>
      <c r="H51" s="162"/>
      <c r="I51" s="22"/>
      <c r="J51" s="45">
        <v>28490</v>
      </c>
      <c r="K51" s="224">
        <v>20520.810335688249</v>
      </c>
      <c r="L51" s="224">
        <v>36459.189664311751</v>
      </c>
    </row>
    <row r="52" spans="1:12" x14ac:dyDescent="0.2">
      <c r="A52" s="31"/>
      <c r="B52" s="19"/>
      <c r="C52" s="19"/>
      <c r="D52" s="28"/>
      <c r="E52" s="22"/>
      <c r="F52" s="22"/>
      <c r="G52" s="22"/>
      <c r="H52" s="162"/>
      <c r="I52" s="22"/>
      <c r="J52" s="45"/>
      <c r="K52" s="231"/>
      <c r="L52" s="231"/>
    </row>
    <row r="53" spans="1:12" ht="12.75" x14ac:dyDescent="0.2">
      <c r="A53" s="11" t="s">
        <v>137</v>
      </c>
      <c r="B53" s="12">
        <v>236091</v>
      </c>
      <c r="C53" s="13">
        <f>B53-J53</f>
        <v>-33343</v>
      </c>
      <c r="D53" s="14">
        <f>C53/J53*100</f>
        <v>-12.375201348011016</v>
      </c>
      <c r="E53" s="15">
        <f>IF(B53&lt;K53,-1,IF(B53&gt;L53,1,0))</f>
        <v>0</v>
      </c>
      <c r="F53" s="15"/>
      <c r="G53" s="15"/>
      <c r="H53" s="163"/>
      <c r="I53" s="15"/>
      <c r="J53" s="272">
        <v>269434</v>
      </c>
      <c r="K53" s="273">
        <v>234411.84905841539</v>
      </c>
      <c r="L53" s="273">
        <v>304456.15094158461</v>
      </c>
    </row>
    <row r="54" spans="1:12" s="257" customFormat="1" x14ac:dyDescent="0.2">
      <c r="A54" s="18"/>
      <c r="B54" s="39"/>
      <c r="C54" s="20"/>
      <c r="D54" s="21"/>
      <c r="E54" s="22"/>
      <c r="F54" s="22"/>
      <c r="G54" s="22"/>
      <c r="H54" s="162"/>
      <c r="I54" s="22"/>
      <c r="J54" s="99"/>
      <c r="K54" s="231"/>
      <c r="L54" s="231"/>
    </row>
    <row r="55" spans="1:12" x14ac:dyDescent="0.2">
      <c r="A55" s="24" t="s">
        <v>42</v>
      </c>
      <c r="B55" s="20">
        <v>236091</v>
      </c>
      <c r="C55" s="25">
        <f t="shared" ref="C55:C59" si="16">B55-J55</f>
        <v>-33343</v>
      </c>
      <c r="D55" s="21">
        <f t="shared" ref="D55:D59" si="17">C55/J55*100</f>
        <v>-12.375201348011016</v>
      </c>
      <c r="E55" s="22">
        <f>IF(B55&lt;K55,-1,IF(B55&gt;L55,1,0))</f>
        <v>0</v>
      </c>
      <c r="F55" s="1">
        <f>+B55-F57</f>
        <v>0</v>
      </c>
      <c r="G55" s="1">
        <f>+C55-G57</f>
        <v>0</v>
      </c>
      <c r="H55" s="162"/>
      <c r="I55" s="22"/>
      <c r="J55" s="272">
        <v>269434</v>
      </c>
      <c r="K55" s="273">
        <v>234411.84905841539</v>
      </c>
      <c r="L55" s="273">
        <v>304456.15094158461</v>
      </c>
    </row>
    <row r="56" spans="1:12" s="257" customFormat="1" x14ac:dyDescent="0.2">
      <c r="A56" s="26" t="s">
        <v>73</v>
      </c>
      <c r="B56" s="19">
        <v>205682</v>
      </c>
      <c r="C56" s="27">
        <f t="shared" si="16"/>
        <v>-51775</v>
      </c>
      <c r="D56" s="28">
        <f t="shared" si="17"/>
        <v>-20.110154317031579</v>
      </c>
      <c r="E56" s="22">
        <f t="shared" ref="E56:E59" si="18">IF(B56&lt;K56,-1,IF(B56&gt;L56,1,0))</f>
        <v>-1</v>
      </c>
      <c r="F56" s="1">
        <f>+B56-F58</f>
        <v>0</v>
      </c>
      <c r="G56" s="156">
        <f>+C56-G58</f>
        <v>0</v>
      </c>
      <c r="H56" s="162"/>
      <c r="I56" s="22"/>
      <c r="J56" s="99">
        <v>257457</v>
      </c>
      <c r="K56" s="224">
        <v>229723.47440052364</v>
      </c>
      <c r="L56" s="224">
        <v>285190.52559947636</v>
      </c>
    </row>
    <row r="57" spans="1:12" ht="24" x14ac:dyDescent="0.2">
      <c r="A57" s="40" t="s">
        <v>203</v>
      </c>
      <c r="B57" s="19">
        <v>173621</v>
      </c>
      <c r="C57" s="27">
        <f t="shared" si="16"/>
        <v>-66804</v>
      </c>
      <c r="D57" s="28">
        <f t="shared" si="17"/>
        <v>-27.785795986274309</v>
      </c>
      <c r="E57" s="22">
        <f t="shared" si="18"/>
        <v>-1</v>
      </c>
      <c r="F57" s="156">
        <f>+B56+B59</f>
        <v>236091</v>
      </c>
      <c r="G57" s="156">
        <f>+C56+C59</f>
        <v>-33343</v>
      </c>
      <c r="H57" s="162"/>
      <c r="I57" s="22"/>
      <c r="J57" s="290">
        <v>240425</v>
      </c>
      <c r="K57" s="275">
        <v>213202.64308659625</v>
      </c>
      <c r="L57" s="275">
        <v>267647.35691340372</v>
      </c>
    </row>
    <row r="58" spans="1:12" ht="12.75" x14ac:dyDescent="0.2">
      <c r="A58" s="40" t="s">
        <v>138</v>
      </c>
      <c r="B58" s="19">
        <v>32061</v>
      </c>
      <c r="C58" s="27">
        <f t="shared" si="16"/>
        <v>15029</v>
      </c>
      <c r="D58" s="28">
        <f t="shared" si="17"/>
        <v>88.239783936120247</v>
      </c>
      <c r="E58" s="22">
        <f t="shared" si="18"/>
        <v>1</v>
      </c>
      <c r="F58" s="156">
        <f>+B58+B57</f>
        <v>205682</v>
      </c>
      <c r="G58" s="156">
        <f>+C58+C57</f>
        <v>-51775</v>
      </c>
      <c r="H58" s="162"/>
      <c r="I58" s="22"/>
      <c r="J58" s="45">
        <v>17032</v>
      </c>
      <c r="K58" s="224">
        <v>10716.213622588966</v>
      </c>
      <c r="L58" s="224">
        <v>23347.786377411034</v>
      </c>
    </row>
    <row r="59" spans="1:12" x14ac:dyDescent="0.2">
      <c r="A59" s="26" t="s">
        <v>74</v>
      </c>
      <c r="B59" s="19">
        <v>30409</v>
      </c>
      <c r="C59" s="27">
        <f t="shared" si="16"/>
        <v>18432</v>
      </c>
      <c r="D59" s="36">
        <f t="shared" si="17"/>
        <v>153.89496535025467</v>
      </c>
      <c r="E59" s="22">
        <f t="shared" si="18"/>
        <v>1</v>
      </c>
      <c r="F59" s="22"/>
      <c r="G59" s="22"/>
      <c r="H59" s="162"/>
      <c r="I59" s="22"/>
      <c r="J59" s="45">
        <v>11977</v>
      </c>
      <c r="K59" s="224">
        <v>7248.1011371348723</v>
      </c>
      <c r="L59" s="224">
        <v>16705.898862865128</v>
      </c>
    </row>
    <row r="60" spans="1:12" x14ac:dyDescent="0.2">
      <c r="A60" s="34"/>
      <c r="B60" s="19"/>
      <c r="C60" s="19"/>
      <c r="D60" s="36"/>
      <c r="E60" s="22"/>
      <c r="F60" s="22"/>
      <c r="G60" s="22"/>
      <c r="H60" s="162"/>
      <c r="I60" s="22"/>
      <c r="J60" s="45"/>
      <c r="K60" s="231"/>
      <c r="L60" s="231"/>
    </row>
    <row r="61" spans="1:12" x14ac:dyDescent="0.2">
      <c r="A61" s="24" t="s">
        <v>43</v>
      </c>
      <c r="B61" s="41">
        <v>236091</v>
      </c>
      <c r="C61" s="25">
        <f t="shared" ref="C61:C67" si="19">B61-J61</f>
        <v>-33343</v>
      </c>
      <c r="D61" s="42">
        <f t="shared" ref="D61:D67" si="20">C61/J61*100</f>
        <v>-12.375201348011016</v>
      </c>
      <c r="E61" s="22">
        <f t="shared" ref="E61:E66" si="21">IF(B61&lt;K61,-1,IF(B61&gt;L61,1,0))</f>
        <v>0</v>
      </c>
      <c r="F61" s="1">
        <f>+B61-F62</f>
        <v>0</v>
      </c>
      <c r="G61" s="1">
        <f>+C61-G62</f>
        <v>0</v>
      </c>
      <c r="H61" s="162"/>
      <c r="I61" s="22"/>
      <c r="J61" s="272">
        <v>269434</v>
      </c>
      <c r="K61" s="273">
        <v>234411.84905841539</v>
      </c>
      <c r="L61" s="273">
        <v>304456.15094158461</v>
      </c>
    </row>
    <row r="62" spans="1:12" x14ac:dyDescent="0.2">
      <c r="A62" s="26" t="s">
        <v>41</v>
      </c>
      <c r="B62" s="19">
        <v>71596</v>
      </c>
      <c r="C62" s="27">
        <f t="shared" si="19"/>
        <v>-836</v>
      </c>
      <c r="D62" s="28">
        <f t="shared" si="20"/>
        <v>-1.1541859951402693</v>
      </c>
      <c r="E62" s="22">
        <f t="shared" si="21"/>
        <v>0</v>
      </c>
      <c r="F62" s="156">
        <f>SUM(B62:B67)</f>
        <v>236091</v>
      </c>
      <c r="G62" s="156">
        <f>SUM(C62:C67)</f>
        <v>-33343</v>
      </c>
      <c r="H62" s="162"/>
      <c r="I62" s="22"/>
      <c r="J62" s="45">
        <v>72432</v>
      </c>
      <c r="K62" s="224">
        <v>56764.998184717231</v>
      </c>
      <c r="L62" s="224">
        <v>88099.001815282769</v>
      </c>
    </row>
    <row r="63" spans="1:12" x14ac:dyDescent="0.2">
      <c r="A63" s="26" t="s">
        <v>29</v>
      </c>
      <c r="B63" s="19">
        <v>64611</v>
      </c>
      <c r="C63" s="27">
        <f t="shared" si="19"/>
        <v>-746</v>
      </c>
      <c r="D63" s="28">
        <f t="shared" si="20"/>
        <v>-1.1414232599415517</v>
      </c>
      <c r="E63" s="22">
        <f t="shared" si="21"/>
        <v>0</v>
      </c>
      <c r="F63" s="22"/>
      <c r="G63" s="22"/>
      <c r="H63" s="162"/>
      <c r="I63" s="22"/>
      <c r="J63" s="45">
        <v>65357</v>
      </c>
      <c r="K63" s="224">
        <v>50562.654558522787</v>
      </c>
      <c r="L63" s="224">
        <v>80151.345441477213</v>
      </c>
    </row>
    <row r="64" spans="1:12" x14ac:dyDescent="0.2">
      <c r="A64" s="26" t="s">
        <v>30</v>
      </c>
      <c r="B64" s="19">
        <v>53786</v>
      </c>
      <c r="C64" s="27">
        <f t="shared" si="19"/>
        <v>-6827</v>
      </c>
      <c r="D64" s="28">
        <f t="shared" si="20"/>
        <v>-11.263260356689159</v>
      </c>
      <c r="E64" s="22">
        <f t="shared" si="21"/>
        <v>0</v>
      </c>
      <c r="F64" s="22"/>
      <c r="G64" s="22"/>
      <c r="H64" s="162"/>
      <c r="I64" s="22"/>
      <c r="J64" s="45">
        <v>60613</v>
      </c>
      <c r="K64" s="224">
        <v>47640.521008572738</v>
      </c>
      <c r="L64" s="224">
        <v>73585.47899142727</v>
      </c>
    </row>
    <row r="65" spans="1:12" s="257" customFormat="1" x14ac:dyDescent="0.2">
      <c r="A65" s="26" t="s">
        <v>31</v>
      </c>
      <c r="B65" s="19">
        <v>40672</v>
      </c>
      <c r="C65" s="27">
        <f t="shared" si="19"/>
        <v>-15702</v>
      </c>
      <c r="D65" s="28">
        <f t="shared" si="20"/>
        <v>-27.853265689857025</v>
      </c>
      <c r="E65" s="22">
        <f t="shared" si="21"/>
        <v>-1</v>
      </c>
      <c r="F65" s="22"/>
      <c r="G65" s="22"/>
      <c r="H65" s="162"/>
      <c r="I65" s="22"/>
      <c r="J65" s="99">
        <v>56374</v>
      </c>
      <c r="K65" s="224">
        <v>43659.042195457834</v>
      </c>
      <c r="L65" s="224">
        <v>69088.957804542166</v>
      </c>
    </row>
    <row r="66" spans="1:12" s="280" customFormat="1" x14ac:dyDescent="0.2">
      <c r="A66" s="26" t="s">
        <v>22</v>
      </c>
      <c r="B66" s="19">
        <v>5338.9999999999991</v>
      </c>
      <c r="C66" s="27">
        <f t="shared" si="19"/>
        <v>-9319</v>
      </c>
      <c r="D66" s="28">
        <f t="shared" si="20"/>
        <v>-63.57620412061673</v>
      </c>
      <c r="E66" s="22">
        <f t="shared" si="21"/>
        <v>-1</v>
      </c>
      <c r="F66" s="276"/>
      <c r="G66" s="276"/>
      <c r="H66" s="277"/>
      <c r="I66" s="276"/>
      <c r="J66" s="278">
        <v>14658</v>
      </c>
      <c r="K66" s="279">
        <v>8292.0149384126926</v>
      </c>
      <c r="L66" s="279">
        <v>21023.985061587307</v>
      </c>
    </row>
    <row r="67" spans="1:12" s="257" customFormat="1" x14ac:dyDescent="0.2">
      <c r="A67" s="26" t="s">
        <v>10</v>
      </c>
      <c r="B67" s="19">
        <v>87</v>
      </c>
      <c r="C67" s="27">
        <f t="shared" si="19"/>
        <v>87</v>
      </c>
      <c r="D67" s="28" t="e">
        <f t="shared" si="20"/>
        <v>#DIV/0!</v>
      </c>
      <c r="E67" s="22">
        <v>0</v>
      </c>
      <c r="F67" s="22"/>
      <c r="G67" s="22"/>
      <c r="H67" s="162"/>
      <c r="I67" s="22"/>
      <c r="J67" s="99">
        <v>0</v>
      </c>
      <c r="K67" s="224">
        <v>0</v>
      </c>
      <c r="L67" s="224">
        <v>0</v>
      </c>
    </row>
    <row r="68" spans="1:12" s="257" customFormat="1" x14ac:dyDescent="0.2">
      <c r="A68" s="34"/>
      <c r="B68" s="39"/>
      <c r="C68" s="19"/>
      <c r="D68" s="28"/>
      <c r="E68" s="22"/>
      <c r="F68" s="22"/>
      <c r="G68" s="22"/>
      <c r="H68" s="162"/>
      <c r="I68" s="22"/>
      <c r="J68" s="99"/>
      <c r="K68" s="236"/>
      <c r="L68" s="236"/>
    </row>
    <row r="69" spans="1:12" s="257" customFormat="1" ht="12.75" x14ac:dyDescent="0.2">
      <c r="A69" s="24" t="s">
        <v>139</v>
      </c>
      <c r="B69" s="146">
        <v>236091</v>
      </c>
      <c r="C69" s="25">
        <f t="shared" ref="C69:C76" si="22">B69-J69</f>
        <v>-33343</v>
      </c>
      <c r="D69" s="147">
        <f t="shared" ref="D69:D76" si="23">C69/J69*100</f>
        <v>-12.375201348011016</v>
      </c>
      <c r="E69" s="22">
        <f t="shared" ref="E69:E75" si="24">IF(B69&lt;K69,-1,IF(B69&gt;L69,1,0))</f>
        <v>0</v>
      </c>
      <c r="F69" s="1">
        <f>+B69-F70</f>
        <v>0</v>
      </c>
      <c r="G69" s="1" t="e">
        <f>+C69-G70</f>
        <v>#VALUE!</v>
      </c>
      <c r="H69" s="162"/>
      <c r="I69" s="22"/>
      <c r="J69" s="272">
        <v>269434</v>
      </c>
      <c r="K69" s="273">
        <v>234411.84905841539</v>
      </c>
      <c r="L69" s="273">
        <v>304456.15094158461</v>
      </c>
    </row>
    <row r="70" spans="1:12" s="257" customFormat="1" x14ac:dyDescent="0.2">
      <c r="A70" s="26" t="s">
        <v>51</v>
      </c>
      <c r="B70" s="19">
        <v>16859</v>
      </c>
      <c r="C70" s="27">
        <f t="shared" si="22"/>
        <v>-2292</v>
      </c>
      <c r="D70" s="36">
        <f t="shared" si="23"/>
        <v>-11.96804344420657</v>
      </c>
      <c r="E70" s="22">
        <f t="shared" si="24"/>
        <v>0</v>
      </c>
      <c r="F70" s="156">
        <f>SUM(B70:B76)</f>
        <v>236091</v>
      </c>
      <c r="G70" s="156" t="e">
        <f>SUM(C70:C76)</f>
        <v>#VALUE!</v>
      </c>
      <c r="H70" s="162"/>
      <c r="I70" s="22"/>
      <c r="J70" s="99">
        <v>19151</v>
      </c>
      <c r="K70" s="224">
        <v>11640.361717493659</v>
      </c>
      <c r="L70" s="224">
        <v>26661.638282506341</v>
      </c>
    </row>
    <row r="71" spans="1:12" s="257" customFormat="1" x14ac:dyDescent="0.2">
      <c r="A71" s="26" t="s">
        <v>32</v>
      </c>
      <c r="B71" s="19">
        <v>39099</v>
      </c>
      <c r="C71" s="27">
        <f t="shared" si="22"/>
        <v>-12987</v>
      </c>
      <c r="D71" s="36">
        <f t="shared" si="23"/>
        <v>-24.933763391314365</v>
      </c>
      <c r="E71" s="22">
        <f t="shared" si="24"/>
        <v>-1</v>
      </c>
      <c r="F71" s="22"/>
      <c r="G71" s="22"/>
      <c r="H71" s="162"/>
      <c r="I71" s="22"/>
      <c r="J71" s="99">
        <v>52086</v>
      </c>
      <c r="K71" s="224">
        <v>40497.115011607988</v>
      </c>
      <c r="L71" s="224">
        <v>63674.884988392012</v>
      </c>
    </row>
    <row r="72" spans="1:12" s="257" customFormat="1" x14ac:dyDescent="0.2">
      <c r="A72" s="26" t="s">
        <v>33</v>
      </c>
      <c r="B72" s="19">
        <v>64746</v>
      </c>
      <c r="C72" s="27">
        <f t="shared" si="22"/>
        <v>-21130</v>
      </c>
      <c r="D72" s="36">
        <f t="shared" si="23"/>
        <v>-24.605244771531044</v>
      </c>
      <c r="E72" s="22">
        <f t="shared" si="24"/>
        <v>-1</v>
      </c>
      <c r="F72" s="22"/>
      <c r="G72" s="22"/>
      <c r="H72" s="162"/>
      <c r="I72" s="22"/>
      <c r="J72" s="99">
        <v>85876</v>
      </c>
      <c r="K72" s="224">
        <v>67734.680700896366</v>
      </c>
      <c r="L72" s="224">
        <v>104017.31929910363</v>
      </c>
    </row>
    <row r="73" spans="1:12" s="257" customFormat="1" x14ac:dyDescent="0.2">
      <c r="A73" s="26" t="s">
        <v>34</v>
      </c>
      <c r="B73" s="19">
        <v>67168</v>
      </c>
      <c r="C73" s="27">
        <f t="shared" si="22"/>
        <v>13777</v>
      </c>
      <c r="D73" s="36">
        <f t="shared" si="23"/>
        <v>25.803974452623102</v>
      </c>
      <c r="E73" s="22">
        <f t="shared" si="24"/>
        <v>1</v>
      </c>
      <c r="F73" s="22"/>
      <c r="G73" s="22"/>
      <c r="H73" s="162"/>
      <c r="I73" s="22"/>
      <c r="J73" s="99">
        <v>53391</v>
      </c>
      <c r="K73" s="224">
        <v>42456.378979320296</v>
      </c>
      <c r="L73" s="224">
        <v>64325.621020679704</v>
      </c>
    </row>
    <row r="74" spans="1:12" s="280" customFormat="1" x14ac:dyDescent="0.2">
      <c r="A74" s="26" t="s">
        <v>117</v>
      </c>
      <c r="B74" s="19">
        <v>20123</v>
      </c>
      <c r="C74" s="27">
        <f t="shared" si="22"/>
        <v>104</v>
      </c>
      <c r="D74" s="28">
        <f t="shared" si="23"/>
        <v>0.51950646885458807</v>
      </c>
      <c r="E74" s="22">
        <f t="shared" si="24"/>
        <v>0</v>
      </c>
      <c r="F74" s="276"/>
      <c r="G74" s="276"/>
      <c r="H74" s="277"/>
      <c r="I74" s="276"/>
      <c r="J74" s="278">
        <v>20019</v>
      </c>
      <c r="K74" s="279">
        <v>12738.249967508134</v>
      </c>
      <c r="L74" s="279">
        <v>27299.750032491866</v>
      </c>
    </row>
    <row r="75" spans="1:12" x14ac:dyDescent="0.2">
      <c r="A75" s="26" t="s">
        <v>118</v>
      </c>
      <c r="B75" s="19">
        <v>28096</v>
      </c>
      <c r="C75" s="27">
        <f t="shared" si="22"/>
        <v>-10815</v>
      </c>
      <c r="D75" s="36">
        <f t="shared" si="23"/>
        <v>-27.794197013697925</v>
      </c>
      <c r="E75" s="22">
        <f t="shared" si="24"/>
        <v>0</v>
      </c>
      <c r="F75" s="22"/>
      <c r="G75" s="22"/>
      <c r="H75" s="162"/>
      <c r="I75" s="22"/>
      <c r="J75" s="45">
        <v>38911</v>
      </c>
      <c r="K75" s="224">
        <v>26560.631276068147</v>
      </c>
      <c r="L75" s="224">
        <v>51261.368723931853</v>
      </c>
    </row>
    <row r="76" spans="1:12" x14ac:dyDescent="0.2">
      <c r="A76" s="26" t="s">
        <v>10</v>
      </c>
      <c r="B76" s="28" t="s">
        <v>168</v>
      </c>
      <c r="C76" s="27" t="e">
        <f t="shared" si="22"/>
        <v>#VALUE!</v>
      </c>
      <c r="D76" s="36" t="e">
        <f t="shared" si="23"/>
        <v>#VALUE!</v>
      </c>
      <c r="E76" s="22">
        <v>0</v>
      </c>
      <c r="F76" s="22"/>
      <c r="G76" s="22"/>
      <c r="H76" s="162"/>
      <c r="I76" s="22"/>
      <c r="J76" s="45">
        <v>0</v>
      </c>
      <c r="K76" s="224">
        <v>0</v>
      </c>
      <c r="L76" s="224">
        <v>0</v>
      </c>
    </row>
    <row r="77" spans="1:12" x14ac:dyDescent="0.2">
      <c r="A77" s="47"/>
      <c r="B77" s="44"/>
      <c r="C77" s="48"/>
      <c r="D77" s="49"/>
      <c r="E77" s="22"/>
      <c r="F77" s="22"/>
      <c r="G77" s="22"/>
      <c r="H77" s="162"/>
      <c r="I77" s="22"/>
      <c r="J77" s="45"/>
      <c r="K77" s="231"/>
      <c r="L77" s="231"/>
    </row>
    <row r="78" spans="1:12" x14ac:dyDescent="0.2">
      <c r="A78" s="11" t="s">
        <v>27</v>
      </c>
      <c r="B78" s="12">
        <v>1055844</v>
      </c>
      <c r="C78" s="13">
        <f>B78-J78</f>
        <v>-46720</v>
      </c>
      <c r="D78" s="14">
        <f>C78/J78*100</f>
        <v>-4.2373957430135576</v>
      </c>
      <c r="E78" s="15">
        <f>IF(B78&lt;K78,-1,IF(B78&gt;L78,1,0))</f>
        <v>-1</v>
      </c>
      <c r="F78" s="15"/>
      <c r="G78" s="15"/>
      <c r="H78" s="163"/>
      <c r="I78" s="15"/>
      <c r="J78" s="208">
        <v>1102564</v>
      </c>
      <c r="K78" s="221">
        <v>1055956.0460324453</v>
      </c>
      <c r="L78" s="221">
        <v>1149171.9539675547</v>
      </c>
    </row>
    <row r="79" spans="1:12" s="257" customFormat="1" x14ac:dyDescent="0.2">
      <c r="A79" s="18"/>
      <c r="B79" s="19" t="s">
        <v>244</v>
      </c>
      <c r="C79" s="20"/>
      <c r="D79" s="21"/>
      <c r="E79" s="22"/>
      <c r="F79" s="22"/>
      <c r="G79" s="22"/>
      <c r="H79" s="162"/>
      <c r="I79" s="22"/>
      <c r="J79" s="99"/>
      <c r="K79" s="231"/>
      <c r="L79" s="231"/>
    </row>
    <row r="80" spans="1:12" x14ac:dyDescent="0.2">
      <c r="A80" s="24" t="s">
        <v>44</v>
      </c>
      <c r="B80" s="41">
        <v>1055844</v>
      </c>
      <c r="C80" s="25">
        <f t="shared" ref="C80:C83" si="25">B80-J80</f>
        <v>-46720</v>
      </c>
      <c r="D80" s="42">
        <f t="shared" ref="D80:D83" si="26">C80/J80*100</f>
        <v>-4.2373957430135576</v>
      </c>
      <c r="E80" s="22">
        <f>IF(B80&lt;K80,-1,IF(B80&gt;L80,1,0))</f>
        <v>-1</v>
      </c>
      <c r="F80" s="1">
        <f>+B80-F81</f>
        <v>0</v>
      </c>
      <c r="G80" s="1">
        <f>+C80-G81</f>
        <v>0</v>
      </c>
      <c r="H80" s="162"/>
      <c r="I80" s="22"/>
      <c r="J80" s="208">
        <v>1102564</v>
      </c>
      <c r="K80" s="221">
        <v>1055956.0460324453</v>
      </c>
      <c r="L80" s="221">
        <v>1149171.9539675547</v>
      </c>
    </row>
    <row r="81" spans="1:12" s="257" customFormat="1" ht="12.75" x14ac:dyDescent="0.2">
      <c r="A81" s="26" t="s">
        <v>140</v>
      </c>
      <c r="B81" s="19">
        <v>967968</v>
      </c>
      <c r="C81" s="27">
        <f t="shared" si="25"/>
        <v>15177</v>
      </c>
      <c r="D81" s="28">
        <f t="shared" si="26"/>
        <v>1.5928991772592309</v>
      </c>
      <c r="E81" s="22">
        <f>IF(B81&lt;K81,-1,IF(B81&gt;L81,1,0))</f>
        <v>0</v>
      </c>
      <c r="F81" s="156">
        <f>SUM(B81:B83)</f>
        <v>1055844</v>
      </c>
      <c r="G81" s="156">
        <f>SUM(C81:C83)</f>
        <v>-46720</v>
      </c>
      <c r="H81" s="162"/>
      <c r="I81" s="22"/>
      <c r="J81" s="99">
        <v>952791</v>
      </c>
      <c r="K81" s="224">
        <v>909119.96229692118</v>
      </c>
      <c r="L81" s="224">
        <v>996462.03770307882</v>
      </c>
    </row>
    <row r="82" spans="1:12" s="257" customFormat="1" ht="12.75" x14ac:dyDescent="0.2">
      <c r="A82" s="50" t="s">
        <v>141</v>
      </c>
      <c r="B82" s="19">
        <v>58259</v>
      </c>
      <c r="C82" s="27">
        <f t="shared" si="25"/>
        <v>-49434</v>
      </c>
      <c r="D82" s="28">
        <f t="shared" si="26"/>
        <v>-45.90270491118271</v>
      </c>
      <c r="E82" s="22">
        <f>IF(B82&lt;K82,-1,IF(B82&gt;L82,1,0))</f>
        <v>-1</v>
      </c>
      <c r="F82" s="22"/>
      <c r="G82" s="22"/>
      <c r="H82" s="162"/>
      <c r="I82" s="22"/>
      <c r="J82" s="99">
        <v>107693</v>
      </c>
      <c r="K82" s="224">
        <v>92990.964277006555</v>
      </c>
      <c r="L82" s="224">
        <v>122395.03572299345</v>
      </c>
    </row>
    <row r="83" spans="1:12" s="257" customFormat="1" ht="12.75" x14ac:dyDescent="0.2">
      <c r="A83" s="50" t="s">
        <v>142</v>
      </c>
      <c r="B83" s="19">
        <v>29617</v>
      </c>
      <c r="C83" s="27">
        <f t="shared" si="25"/>
        <v>-12463</v>
      </c>
      <c r="D83" s="28">
        <f t="shared" si="26"/>
        <v>-29.617395437262356</v>
      </c>
      <c r="E83" s="22">
        <f>IF(B83&lt;K83,-1,IF(B83&gt;L83,1,0))</f>
        <v>-1</v>
      </c>
      <c r="F83" s="22"/>
      <c r="G83" s="22"/>
      <c r="H83" s="162"/>
      <c r="I83" s="22"/>
      <c r="J83" s="99">
        <v>42080</v>
      </c>
      <c r="K83" s="224">
        <v>34918.458692840824</v>
      </c>
      <c r="L83" s="224">
        <v>49241.541307159176</v>
      </c>
    </row>
    <row r="84" spans="1:12" s="257" customFormat="1" x14ac:dyDescent="0.2">
      <c r="A84" s="34"/>
      <c r="B84" s="19"/>
      <c r="C84" s="19"/>
      <c r="D84" s="28"/>
      <c r="E84" s="22"/>
      <c r="F84" s="22"/>
      <c r="G84" s="22"/>
      <c r="H84" s="162"/>
      <c r="I84" s="22"/>
      <c r="J84" s="99"/>
      <c r="K84" s="236"/>
      <c r="L84" s="236"/>
    </row>
    <row r="85" spans="1:12" s="257" customFormat="1" x14ac:dyDescent="0.2">
      <c r="A85" s="24" t="s">
        <v>45</v>
      </c>
      <c r="B85" s="146">
        <v>1055844</v>
      </c>
      <c r="C85" s="25">
        <f t="shared" ref="C85:C91" si="27">B85-J85</f>
        <v>-46720</v>
      </c>
      <c r="D85" s="147">
        <f t="shared" ref="D85:D91" si="28">C85/J85*100</f>
        <v>-4.2373957430135576</v>
      </c>
      <c r="E85" s="22">
        <f t="shared" ref="E85:E90" si="29">IF(B85&lt;K85,-1,IF(B85&gt;L85,1,0))</f>
        <v>-1</v>
      </c>
      <c r="F85" s="1">
        <f>+B85-F86</f>
        <v>0</v>
      </c>
      <c r="G85" s="1">
        <f>+C85-G86</f>
        <v>0</v>
      </c>
      <c r="H85" s="162"/>
      <c r="I85" s="22"/>
      <c r="J85" s="208">
        <v>1102564</v>
      </c>
      <c r="K85" s="221">
        <v>1055956.0460324453</v>
      </c>
      <c r="L85" s="221">
        <v>1149171.9539675547</v>
      </c>
    </row>
    <row r="86" spans="1:12" s="257" customFormat="1" x14ac:dyDescent="0.2">
      <c r="A86" s="26" t="s">
        <v>41</v>
      </c>
      <c r="B86" s="19">
        <v>204034</v>
      </c>
      <c r="C86" s="27">
        <f t="shared" si="27"/>
        <v>-35684</v>
      </c>
      <c r="D86" s="28">
        <f t="shared" si="28"/>
        <v>-14.885824176741004</v>
      </c>
      <c r="E86" s="22">
        <f t="shared" si="29"/>
        <v>-1</v>
      </c>
      <c r="F86" s="156">
        <f>SUM(B86:B91)</f>
        <v>1055844</v>
      </c>
      <c r="G86" s="156">
        <f>SUM(C86:C91)</f>
        <v>-46720</v>
      </c>
      <c r="H86" s="162"/>
      <c r="I86" s="22"/>
      <c r="J86" s="99">
        <v>239718</v>
      </c>
      <c r="K86" s="224">
        <v>214589.91236829909</v>
      </c>
      <c r="L86" s="224">
        <v>264846.08763170091</v>
      </c>
    </row>
    <row r="87" spans="1:12" s="257" customFormat="1" x14ac:dyDescent="0.2">
      <c r="A87" s="26" t="s">
        <v>29</v>
      </c>
      <c r="B87" s="19">
        <v>114622</v>
      </c>
      <c r="C87" s="27">
        <f t="shared" si="27"/>
        <v>702</v>
      </c>
      <c r="D87" s="28">
        <f t="shared" si="28"/>
        <v>0.61622191011235961</v>
      </c>
      <c r="E87" s="22">
        <f t="shared" si="29"/>
        <v>0</v>
      </c>
      <c r="F87" s="22"/>
      <c r="G87" s="22"/>
      <c r="H87" s="162"/>
      <c r="I87" s="22"/>
      <c r="J87" s="99">
        <v>113920</v>
      </c>
      <c r="K87" s="224">
        <v>100646.45161017364</v>
      </c>
      <c r="L87" s="224">
        <v>127193.54838982636</v>
      </c>
    </row>
    <row r="88" spans="1:12" s="257" customFormat="1" x14ac:dyDescent="0.2">
      <c r="A88" s="26" t="s">
        <v>30</v>
      </c>
      <c r="B88" s="19">
        <v>104692</v>
      </c>
      <c r="C88" s="27">
        <f t="shared" si="27"/>
        <v>-9574</v>
      </c>
      <c r="D88" s="28">
        <f t="shared" si="28"/>
        <v>-8.3786953249435534</v>
      </c>
      <c r="E88" s="22">
        <f t="shared" si="29"/>
        <v>0</v>
      </c>
      <c r="F88" s="22"/>
      <c r="G88" s="22"/>
      <c r="H88" s="162"/>
      <c r="I88" s="22"/>
      <c r="J88" s="99">
        <v>114266</v>
      </c>
      <c r="K88" s="224">
        <v>99423.414763963112</v>
      </c>
      <c r="L88" s="224">
        <v>129108.58523603689</v>
      </c>
    </row>
    <row r="89" spans="1:12" s="257" customFormat="1" x14ac:dyDescent="0.2">
      <c r="A89" s="26" t="s">
        <v>31</v>
      </c>
      <c r="B89" s="19">
        <v>221002</v>
      </c>
      <c r="C89" s="27">
        <f t="shared" si="27"/>
        <v>-8237</v>
      </c>
      <c r="D89" s="28">
        <f t="shared" si="28"/>
        <v>-3.5931931303137774</v>
      </c>
      <c r="E89" s="22">
        <f t="shared" si="29"/>
        <v>0</v>
      </c>
      <c r="F89" s="22"/>
      <c r="G89" s="22"/>
      <c r="H89" s="162"/>
      <c r="I89" s="22"/>
      <c r="J89" s="99">
        <v>229239</v>
      </c>
      <c r="K89" s="224">
        <v>205096.25954434561</v>
      </c>
      <c r="L89" s="224">
        <v>253381.74045565439</v>
      </c>
    </row>
    <row r="90" spans="1:12" s="257" customFormat="1" x14ac:dyDescent="0.2">
      <c r="A90" s="26" t="s">
        <v>22</v>
      </c>
      <c r="B90" s="19">
        <v>411301</v>
      </c>
      <c r="C90" s="27">
        <f t="shared" si="27"/>
        <v>5880</v>
      </c>
      <c r="D90" s="28">
        <f t="shared" si="28"/>
        <v>1.4503442100927184</v>
      </c>
      <c r="E90" s="22">
        <f t="shared" si="29"/>
        <v>0</v>
      </c>
      <c r="F90" s="22"/>
      <c r="G90" s="22"/>
      <c r="H90" s="162"/>
      <c r="I90" s="22"/>
      <c r="J90" s="99">
        <v>405421</v>
      </c>
      <c r="K90" s="224">
        <v>372539.60790768027</v>
      </c>
      <c r="L90" s="224">
        <v>438302.39209231973</v>
      </c>
    </row>
    <row r="91" spans="1:12" s="257" customFormat="1" x14ac:dyDescent="0.2">
      <c r="A91" s="26" t="s">
        <v>10</v>
      </c>
      <c r="B91" s="19">
        <v>193</v>
      </c>
      <c r="C91" s="27">
        <f t="shared" si="27"/>
        <v>193</v>
      </c>
      <c r="D91" s="28" t="e">
        <f t="shared" si="28"/>
        <v>#DIV/0!</v>
      </c>
      <c r="E91" s="22">
        <v>0</v>
      </c>
      <c r="F91" s="22"/>
      <c r="G91" s="22"/>
      <c r="H91" s="162"/>
      <c r="I91" s="22"/>
      <c r="J91" s="99">
        <v>0</v>
      </c>
      <c r="K91" s="224">
        <v>0</v>
      </c>
      <c r="L91" s="224">
        <v>0</v>
      </c>
    </row>
    <row r="92" spans="1:12" s="257" customFormat="1" x14ac:dyDescent="0.2">
      <c r="A92" s="34"/>
      <c r="B92" s="39"/>
      <c r="C92" s="19"/>
      <c r="D92" s="28"/>
      <c r="E92" s="22"/>
      <c r="F92" s="22"/>
      <c r="G92" s="22"/>
      <c r="H92" s="162"/>
      <c r="I92" s="22"/>
      <c r="J92" s="99"/>
      <c r="K92" s="236"/>
      <c r="L92" s="236"/>
    </row>
    <row r="93" spans="1:12" s="257" customFormat="1" ht="12.75" x14ac:dyDescent="0.2">
      <c r="A93" s="24" t="s">
        <v>143</v>
      </c>
      <c r="B93" s="146">
        <v>1055844</v>
      </c>
      <c r="C93" s="25">
        <f t="shared" ref="C93:C100" si="30">B93-J93</f>
        <v>-46720</v>
      </c>
      <c r="D93" s="147">
        <f t="shared" ref="D93:D100" si="31">C93/J93*100</f>
        <v>-4.2373957430135576</v>
      </c>
      <c r="E93" s="22">
        <f t="shared" ref="E93:E99" si="32">IF(B93&lt;K93,-1,IF(B93&gt;L93,1,0))</f>
        <v>-1</v>
      </c>
      <c r="F93" s="1">
        <f>+B93-F94</f>
        <v>0</v>
      </c>
      <c r="G93" s="1">
        <f>+C93-G94</f>
        <v>0</v>
      </c>
      <c r="H93" s="162"/>
      <c r="I93" s="22"/>
      <c r="J93" s="208">
        <v>1102564</v>
      </c>
      <c r="K93" s="221">
        <v>1055956.0460324453</v>
      </c>
      <c r="L93" s="221">
        <v>1149171.9539675547</v>
      </c>
    </row>
    <row r="94" spans="1:12" s="257" customFormat="1" x14ac:dyDescent="0.2">
      <c r="A94" s="26" t="s">
        <v>51</v>
      </c>
      <c r="B94" s="19">
        <v>199338</v>
      </c>
      <c r="C94" s="27">
        <f t="shared" si="30"/>
        <v>-19664</v>
      </c>
      <c r="D94" s="36">
        <f t="shared" si="31"/>
        <v>-8.9789134345805053</v>
      </c>
      <c r="E94" s="22">
        <f t="shared" si="32"/>
        <v>0</v>
      </c>
      <c r="F94" s="156">
        <f>SUM(B94:B100)</f>
        <v>1055844</v>
      </c>
      <c r="G94" s="156">
        <f>SUM(C94:C100)</f>
        <v>-46720</v>
      </c>
      <c r="H94" s="162"/>
      <c r="I94" s="22"/>
      <c r="J94" s="99">
        <v>219002</v>
      </c>
      <c r="K94" s="224">
        <v>198662.24981825938</v>
      </c>
      <c r="L94" s="224">
        <v>239341.75018174062</v>
      </c>
    </row>
    <row r="95" spans="1:12" s="257" customFormat="1" x14ac:dyDescent="0.2">
      <c r="A95" s="26" t="s">
        <v>32</v>
      </c>
      <c r="B95" s="19">
        <v>309062</v>
      </c>
      <c r="C95" s="27">
        <f t="shared" si="30"/>
        <v>5761</v>
      </c>
      <c r="D95" s="36">
        <f t="shared" si="31"/>
        <v>1.8994332362900224</v>
      </c>
      <c r="E95" s="22">
        <f t="shared" si="32"/>
        <v>0</v>
      </c>
      <c r="F95" s="22"/>
      <c r="G95" s="22"/>
      <c r="H95" s="162"/>
      <c r="I95" s="22"/>
      <c r="J95" s="99">
        <v>303301</v>
      </c>
      <c r="K95" s="224">
        <v>275394.76245692739</v>
      </c>
      <c r="L95" s="224">
        <v>331207.23754307261</v>
      </c>
    </row>
    <row r="96" spans="1:12" s="257" customFormat="1" x14ac:dyDescent="0.2">
      <c r="A96" s="26" t="s">
        <v>33</v>
      </c>
      <c r="B96" s="19">
        <v>260079</v>
      </c>
      <c r="C96" s="27">
        <f t="shared" si="30"/>
        <v>-25040</v>
      </c>
      <c r="D96" s="36">
        <f t="shared" si="31"/>
        <v>-8.7822979177115528</v>
      </c>
      <c r="E96" s="22">
        <f t="shared" si="32"/>
        <v>-1</v>
      </c>
      <c r="F96" s="22"/>
      <c r="G96" s="22"/>
      <c r="H96" s="162"/>
      <c r="I96" s="22"/>
      <c r="J96" s="99">
        <v>285119</v>
      </c>
      <c r="K96" s="224">
        <v>261333.95686621446</v>
      </c>
      <c r="L96" s="224">
        <v>308904.04313378554</v>
      </c>
    </row>
    <row r="97" spans="1:12" s="257" customFormat="1" x14ac:dyDescent="0.2">
      <c r="A97" s="26" t="s">
        <v>34</v>
      </c>
      <c r="B97" s="19">
        <v>154424</v>
      </c>
      <c r="C97" s="27">
        <f t="shared" si="30"/>
        <v>-6574</v>
      </c>
      <c r="D97" s="36">
        <f t="shared" si="31"/>
        <v>-4.0832805376464307</v>
      </c>
      <c r="E97" s="22">
        <f t="shared" si="32"/>
        <v>0</v>
      </c>
      <c r="F97" s="22"/>
      <c r="G97" s="22"/>
      <c r="H97" s="162"/>
      <c r="I97" s="22"/>
      <c r="J97" s="99">
        <v>160998</v>
      </c>
      <c r="K97" s="224">
        <v>141570.92913057064</v>
      </c>
      <c r="L97" s="224">
        <v>180425.07086942936</v>
      </c>
    </row>
    <row r="98" spans="1:12" s="257" customFormat="1" x14ac:dyDescent="0.2">
      <c r="A98" s="26" t="s">
        <v>117</v>
      </c>
      <c r="B98" s="19">
        <v>43541</v>
      </c>
      <c r="C98" s="27">
        <f t="shared" si="30"/>
        <v>-3570</v>
      </c>
      <c r="D98" s="36">
        <f t="shared" si="31"/>
        <v>-7.5778480609624079</v>
      </c>
      <c r="E98" s="22">
        <f t="shared" si="32"/>
        <v>0</v>
      </c>
      <c r="F98" s="22"/>
      <c r="G98" s="22"/>
      <c r="H98" s="162"/>
      <c r="I98" s="22"/>
      <c r="J98" s="99">
        <v>47111</v>
      </c>
      <c r="K98" s="224">
        <v>36645.254498667804</v>
      </c>
      <c r="L98" s="224">
        <v>57576.745501332196</v>
      </c>
    </row>
    <row r="99" spans="1:12" x14ac:dyDescent="0.2">
      <c r="A99" s="26" t="s">
        <v>118</v>
      </c>
      <c r="B99" s="19">
        <v>88998</v>
      </c>
      <c r="C99" s="27">
        <f t="shared" si="30"/>
        <v>3314</v>
      </c>
      <c r="D99" s="36">
        <f t="shared" si="31"/>
        <v>3.8676999206386258</v>
      </c>
      <c r="E99" s="22">
        <f t="shared" si="32"/>
        <v>0</v>
      </c>
      <c r="F99" s="22"/>
      <c r="G99" s="22"/>
      <c r="H99" s="162"/>
      <c r="I99" s="22"/>
      <c r="J99" s="45">
        <v>85684</v>
      </c>
      <c r="K99" s="224">
        <v>68001.061703948435</v>
      </c>
      <c r="L99" s="224">
        <v>103366.93829605156</v>
      </c>
    </row>
    <row r="100" spans="1:12" x14ac:dyDescent="0.2">
      <c r="A100" s="26" t="s">
        <v>10</v>
      </c>
      <c r="B100" s="19">
        <v>402</v>
      </c>
      <c r="C100" s="27">
        <f t="shared" si="30"/>
        <v>-947</v>
      </c>
      <c r="D100" s="36">
        <f t="shared" si="31"/>
        <v>-70.200148257968863</v>
      </c>
      <c r="E100" s="22">
        <v>0</v>
      </c>
      <c r="F100" s="22"/>
      <c r="G100" s="22"/>
      <c r="H100" s="162"/>
      <c r="I100" s="22"/>
      <c r="J100" s="45">
        <v>1349</v>
      </c>
      <c r="K100" s="224">
        <v>0</v>
      </c>
      <c r="L100" s="224">
        <v>3183.706152135921</v>
      </c>
    </row>
    <row r="101" spans="1:12" x14ac:dyDescent="0.2">
      <c r="A101" s="51"/>
      <c r="B101" s="52"/>
      <c r="C101" s="53"/>
      <c r="D101" s="54"/>
      <c r="E101" s="22"/>
      <c r="F101" s="22"/>
      <c r="G101" s="22"/>
      <c r="H101" s="162"/>
      <c r="I101" s="22"/>
      <c r="K101" s="23"/>
      <c r="L101" s="23"/>
    </row>
    <row r="102" spans="1:12" x14ac:dyDescent="0.2">
      <c r="A102" s="55" t="s">
        <v>57</v>
      </c>
      <c r="B102" s="56"/>
      <c r="C102" s="57"/>
      <c r="D102" s="58"/>
      <c r="E102" s="15"/>
      <c r="F102" s="15"/>
      <c r="G102" s="15"/>
      <c r="H102" s="163"/>
      <c r="I102" s="15"/>
      <c r="K102" s="59"/>
      <c r="L102" s="59"/>
    </row>
    <row r="103" spans="1:12" s="257" customFormat="1" x14ac:dyDescent="0.2">
      <c r="A103" s="60"/>
      <c r="B103" s="61"/>
      <c r="C103" s="62"/>
      <c r="D103" s="21"/>
      <c r="E103" s="22"/>
      <c r="F103" s="22"/>
      <c r="G103" s="22"/>
      <c r="H103" s="162"/>
      <c r="I103" s="22"/>
      <c r="K103" s="23"/>
      <c r="L103" s="23"/>
    </row>
    <row r="104" spans="1:12" x14ac:dyDescent="0.2">
      <c r="A104" s="63" t="s">
        <v>35</v>
      </c>
      <c r="B104" s="61"/>
      <c r="C104" s="64"/>
      <c r="D104" s="65"/>
      <c r="E104" s="22"/>
      <c r="F104" s="22"/>
      <c r="G104" s="22"/>
      <c r="H104" s="162"/>
      <c r="I104" s="22"/>
      <c r="K104" s="23"/>
      <c r="L104" s="23"/>
    </row>
    <row r="105" spans="1:12" x14ac:dyDescent="0.2">
      <c r="A105" s="66" t="s">
        <v>28</v>
      </c>
      <c r="B105" s="67">
        <v>47.61841921179871</v>
      </c>
      <c r="C105" s="54">
        <f t="shared" ref="C105:C107" si="33">B105-J105</f>
        <v>3.0645751932744858</v>
      </c>
      <c r="D105" s="54">
        <f t="shared" ref="D105:D107" si="34">C105/J105*100</f>
        <v>6.8783631598663462</v>
      </c>
      <c r="E105" s="22">
        <f>IF(B105&lt;K105,-1,IF(B105&gt;L105,1,0))</f>
        <v>1</v>
      </c>
      <c r="F105" s="22"/>
      <c r="G105" s="22"/>
      <c r="H105" s="162"/>
      <c r="I105" s="22"/>
      <c r="J105" s="68">
        <v>44.553844018524224</v>
      </c>
      <c r="K105" s="68">
        <v>42.515201258001397</v>
      </c>
      <c r="L105" s="68">
        <v>46.59248677904705</v>
      </c>
    </row>
    <row r="106" spans="1:12" ht="12.75" x14ac:dyDescent="0.2">
      <c r="A106" s="66" t="s">
        <v>144</v>
      </c>
      <c r="B106" s="67">
        <v>35.905685332677145</v>
      </c>
      <c r="C106" s="54">
        <f t="shared" si="33"/>
        <v>4.9012403428831739</v>
      </c>
      <c r="D106" s="54">
        <f t="shared" si="34"/>
        <v>15.808186034281736</v>
      </c>
      <c r="E106" s="22">
        <f>IF(B106&lt;K106,-1,IF(B106&gt;L106,1,0))</f>
        <v>1</v>
      </c>
      <c r="F106" s="22"/>
      <c r="G106" s="22"/>
      <c r="H106" s="162"/>
      <c r="I106" s="22"/>
      <c r="J106" s="68">
        <v>31.004444989793971</v>
      </c>
      <c r="K106" s="68">
        <v>29.393512563718843</v>
      </c>
      <c r="L106" s="68">
        <v>32.615377415869098</v>
      </c>
    </row>
    <row r="107" spans="1:12" x14ac:dyDescent="0.2">
      <c r="A107" s="66" t="s">
        <v>37</v>
      </c>
      <c r="B107" s="67">
        <v>52.38158078820129</v>
      </c>
      <c r="C107" s="54">
        <f t="shared" si="33"/>
        <v>-3.0645751932744858</v>
      </c>
      <c r="D107" s="54">
        <f t="shared" si="34"/>
        <v>-5.5271193088630737</v>
      </c>
      <c r="E107" s="22">
        <f>IF(B107&lt;K107,-1,IF(B107&gt;L107,1,0))</f>
        <v>-1</v>
      </c>
      <c r="F107" s="22"/>
      <c r="G107" s="22"/>
      <c r="H107" s="162"/>
      <c r="I107" s="22"/>
      <c r="J107" s="68">
        <v>55.446155981475776</v>
      </c>
      <c r="K107" s="68">
        <v>53.40751322095295</v>
      </c>
      <c r="L107" s="68">
        <v>57.484798741998603</v>
      </c>
    </row>
    <row r="108" spans="1:12" x14ac:dyDescent="0.2">
      <c r="A108" s="69"/>
      <c r="B108" s="67"/>
      <c r="C108" s="54"/>
      <c r="D108" s="54"/>
      <c r="E108" s="22"/>
      <c r="F108" s="22"/>
      <c r="G108" s="22"/>
      <c r="H108" s="162"/>
      <c r="I108" s="22"/>
      <c r="J108" s="23"/>
      <c r="K108" s="23"/>
      <c r="L108" s="23"/>
    </row>
    <row r="109" spans="1:12" x14ac:dyDescent="0.2">
      <c r="A109" s="63" t="s">
        <v>36</v>
      </c>
      <c r="B109" s="64"/>
      <c r="C109" s="65"/>
      <c r="D109" s="65"/>
      <c r="E109" s="22"/>
      <c r="F109" s="22"/>
      <c r="G109" s="22"/>
      <c r="H109" s="162"/>
      <c r="I109" s="22"/>
      <c r="J109" s="23"/>
      <c r="K109" s="23"/>
      <c r="L109" s="23"/>
    </row>
    <row r="110" spans="1:12" s="257" customFormat="1" ht="12.75" x14ac:dyDescent="0.2">
      <c r="A110" s="66" t="s">
        <v>145</v>
      </c>
      <c r="B110" s="67">
        <v>24.597065742617993</v>
      </c>
      <c r="C110" s="54">
        <f t="shared" ref="C110:C111" si="35">B110-J110</f>
        <v>-5.8142249713702263</v>
      </c>
      <c r="D110" s="54">
        <f t="shared" ref="D110:D111" si="36">C110/J110*100</f>
        <v>-19.118639277930644</v>
      </c>
      <c r="E110" s="22">
        <f>IF(B110&lt;K110,-1,IF(B110&gt;L110,1,0))</f>
        <v>-1</v>
      </c>
      <c r="F110" s="22"/>
      <c r="G110" s="22"/>
      <c r="H110" s="162"/>
      <c r="I110" s="22"/>
      <c r="J110" s="68">
        <v>30.411290713988219</v>
      </c>
      <c r="K110" s="68">
        <v>27.539822929336133</v>
      </c>
      <c r="L110" s="68">
        <v>33.282758498640305</v>
      </c>
    </row>
    <row r="111" spans="1:12" s="257" customFormat="1" ht="12.75" x14ac:dyDescent="0.2">
      <c r="A111" s="66" t="s">
        <v>220</v>
      </c>
      <c r="B111" s="67">
        <v>29.24016027771469</v>
      </c>
      <c r="C111" s="54">
        <f t="shared" si="35"/>
        <v>-4.3868258289913165</v>
      </c>
      <c r="D111" s="54">
        <f t="shared" si="36"/>
        <v>-13.045551614619665</v>
      </c>
      <c r="E111" s="22">
        <f>IF(B111&lt;K111,-1,IF(B111&gt;L111,1,0))</f>
        <v>-1</v>
      </c>
      <c r="F111" s="22"/>
      <c r="G111" s="22"/>
      <c r="H111" s="162"/>
      <c r="I111" s="22"/>
      <c r="J111" s="68">
        <v>33.626986106706006</v>
      </c>
      <c r="K111" s="68">
        <v>30.500915357733799</v>
      </c>
      <c r="L111" s="68">
        <v>36.753056855678217</v>
      </c>
    </row>
    <row r="112" spans="1:12" s="257" customFormat="1" x14ac:dyDescent="0.2">
      <c r="A112" s="69"/>
      <c r="B112" s="67"/>
      <c r="C112" s="54"/>
      <c r="D112" s="54"/>
      <c r="E112" s="22"/>
      <c r="F112" s="22"/>
      <c r="G112" s="22"/>
      <c r="H112" s="162"/>
      <c r="I112" s="22"/>
      <c r="J112" s="191"/>
      <c r="K112" s="191"/>
      <c r="L112" s="191"/>
    </row>
    <row r="113" spans="1:12" s="257" customFormat="1" x14ac:dyDescent="0.2">
      <c r="A113" s="63" t="s">
        <v>56</v>
      </c>
      <c r="B113" s="64"/>
      <c r="C113" s="65"/>
      <c r="D113" s="65"/>
      <c r="E113" s="22"/>
      <c r="F113" s="22"/>
      <c r="G113" s="22"/>
      <c r="H113" s="162"/>
      <c r="I113" s="22"/>
      <c r="J113" s="191"/>
      <c r="K113" s="191"/>
      <c r="L113" s="191"/>
    </row>
    <row r="114" spans="1:12" s="257" customFormat="1" ht="12.75" x14ac:dyDescent="0.2">
      <c r="A114" s="66" t="s">
        <v>221</v>
      </c>
      <c r="B114" s="67">
        <v>66.025923566790979</v>
      </c>
      <c r="C114" s="54">
        <f t="shared" ref="C114:C115" si="37">B114-J114</f>
        <v>-6.0733801201162834</v>
      </c>
      <c r="D114" s="54">
        <f t="shared" ref="D114:D115" si="38">C114/J114*100</f>
        <v>-8.4236321428152259</v>
      </c>
      <c r="E114" s="22">
        <f>IF(B114&lt;K114,-1,IF(B114&gt;L114,1,0))</f>
        <v>-1</v>
      </c>
      <c r="F114" s="22"/>
      <c r="G114" s="22"/>
      <c r="H114" s="162"/>
      <c r="I114" s="22"/>
      <c r="J114" s="68">
        <v>72.099303686907263</v>
      </c>
      <c r="K114" s="68">
        <v>69.084238207889442</v>
      </c>
      <c r="L114" s="68">
        <v>75.114369165925083</v>
      </c>
    </row>
    <row r="115" spans="1:12" s="257" customFormat="1" x14ac:dyDescent="0.2">
      <c r="A115" s="66" t="s">
        <v>77</v>
      </c>
      <c r="B115" s="67">
        <v>18.274028211671823</v>
      </c>
      <c r="C115" s="54">
        <f t="shared" si="37"/>
        <v>-2.1801891619318603</v>
      </c>
      <c r="D115" s="54">
        <f t="shared" si="38"/>
        <v>-10.658873532582138</v>
      </c>
      <c r="E115" s="22">
        <f>IF(B115&lt;K115,-1,IF(B115&gt;L115,1,0))</f>
        <v>0</v>
      </c>
      <c r="F115" s="22"/>
      <c r="G115" s="22"/>
      <c r="H115" s="162"/>
      <c r="I115" s="22"/>
      <c r="J115" s="68">
        <v>20.454217373603683</v>
      </c>
      <c r="K115" s="68">
        <v>17.495341456937084</v>
      </c>
      <c r="L115" s="68">
        <v>23.413093290270286</v>
      </c>
    </row>
    <row r="116" spans="1:12" s="257" customFormat="1" x14ac:dyDescent="0.2">
      <c r="A116" s="66"/>
      <c r="B116" s="67"/>
      <c r="C116" s="54"/>
      <c r="D116" s="54"/>
      <c r="E116" s="70"/>
      <c r="F116" s="70"/>
      <c r="G116" s="70"/>
      <c r="H116" s="162"/>
      <c r="I116" s="70"/>
      <c r="J116" s="68"/>
      <c r="K116" s="68"/>
      <c r="L116" s="68"/>
    </row>
    <row r="117" spans="1:12" x14ac:dyDescent="0.2">
      <c r="A117" s="63" t="s">
        <v>119</v>
      </c>
      <c r="B117" s="67"/>
      <c r="C117" s="54"/>
      <c r="D117" s="54"/>
      <c r="E117" s="70"/>
      <c r="F117" s="70"/>
      <c r="G117" s="70"/>
      <c r="H117" s="162"/>
      <c r="I117" s="70"/>
      <c r="J117" s="68"/>
      <c r="K117" s="68"/>
      <c r="L117" s="68"/>
    </row>
    <row r="118" spans="1:12" ht="13.5" thickBot="1" x14ac:dyDescent="0.25">
      <c r="A118" s="72" t="s">
        <v>222</v>
      </c>
      <c r="B118" s="73">
        <v>26.854083729259965</v>
      </c>
      <c r="C118" s="74">
        <f t="shared" ref="C118" si="39">B118-J118</f>
        <v>-6.7125352027553298</v>
      </c>
      <c r="D118" s="74">
        <f t="shared" ref="D118" si="40">C118/J118*100</f>
        <v>-19.997650690856513</v>
      </c>
      <c r="E118" s="75">
        <f>IF(B118&lt;K118,-1,IF(B118&gt;L118,1,0))</f>
        <v>-1</v>
      </c>
      <c r="F118" s="70"/>
      <c r="G118" s="70"/>
      <c r="H118" s="162"/>
      <c r="I118" s="70"/>
      <c r="J118" s="76">
        <v>33.566618932015295</v>
      </c>
      <c r="K118" s="76">
        <v>30.822567766705163</v>
      </c>
      <c r="L118" s="76">
        <v>36.310670097325435</v>
      </c>
    </row>
    <row r="119" spans="1:12" s="257" customFormat="1" ht="11.25" customHeight="1" x14ac:dyDescent="0.2">
      <c r="A119" s="348" t="s">
        <v>146</v>
      </c>
      <c r="B119" s="348"/>
      <c r="C119" s="348"/>
      <c r="D119" s="348"/>
      <c r="E119" s="348"/>
      <c r="F119" s="256"/>
      <c r="G119" s="256"/>
      <c r="H119" s="166"/>
      <c r="I119" s="256"/>
    </row>
    <row r="120" spans="1:12" s="257" customFormat="1" ht="11.25" customHeight="1" x14ac:dyDescent="0.2">
      <c r="A120" s="338" t="s">
        <v>147</v>
      </c>
      <c r="B120" s="338"/>
      <c r="C120" s="338"/>
      <c r="D120" s="338"/>
      <c r="E120" s="338"/>
      <c r="F120" s="256"/>
      <c r="G120" s="256"/>
      <c r="H120" s="166"/>
      <c r="I120" s="256"/>
    </row>
    <row r="121" spans="1:12" s="257" customFormat="1" ht="11.25" customHeight="1" x14ac:dyDescent="0.2">
      <c r="A121" s="338" t="s">
        <v>148</v>
      </c>
      <c r="B121" s="338"/>
      <c r="C121" s="338"/>
      <c r="D121" s="338"/>
      <c r="E121" s="338"/>
      <c r="F121" s="256"/>
      <c r="G121" s="256"/>
      <c r="H121" s="166"/>
      <c r="I121" s="256"/>
    </row>
    <row r="122" spans="1:12" s="257" customFormat="1" ht="11.25" customHeight="1" x14ac:dyDescent="0.2">
      <c r="A122" s="338" t="s">
        <v>149</v>
      </c>
      <c r="B122" s="338"/>
      <c r="C122" s="338"/>
      <c r="D122" s="338"/>
      <c r="E122" s="338"/>
      <c r="F122" s="256"/>
      <c r="G122" s="256"/>
      <c r="H122" s="166"/>
      <c r="I122" s="256"/>
    </row>
    <row r="123" spans="1:12" s="257" customFormat="1" ht="11.25" customHeight="1" x14ac:dyDescent="0.2">
      <c r="A123" s="338" t="s">
        <v>169</v>
      </c>
      <c r="B123" s="338"/>
      <c r="C123" s="338"/>
      <c r="D123" s="338"/>
      <c r="E123" s="338"/>
      <c r="F123" s="256"/>
      <c r="G123" s="256"/>
      <c r="H123" s="166"/>
      <c r="I123" s="256"/>
    </row>
    <row r="124" spans="1:12" s="257" customFormat="1" ht="11.25" customHeight="1" x14ac:dyDescent="0.2">
      <c r="A124" s="338" t="s">
        <v>150</v>
      </c>
      <c r="B124" s="338"/>
      <c r="C124" s="338"/>
      <c r="D124" s="338"/>
      <c r="E124" s="338"/>
      <c r="F124" s="256"/>
      <c r="G124" s="256"/>
      <c r="H124" s="166"/>
      <c r="I124" s="256"/>
    </row>
    <row r="125" spans="1:12" s="257" customFormat="1" ht="11.25" customHeight="1" x14ac:dyDescent="0.2">
      <c r="A125" s="338" t="s">
        <v>151</v>
      </c>
      <c r="B125" s="338"/>
      <c r="C125" s="338"/>
      <c r="D125" s="338"/>
      <c r="E125" s="338"/>
      <c r="F125" s="256"/>
      <c r="G125" s="256"/>
      <c r="H125" s="166"/>
      <c r="I125" s="256"/>
    </row>
    <row r="126" spans="1:12" s="257" customFormat="1" ht="11.25" customHeight="1" x14ac:dyDescent="0.2">
      <c r="A126" s="338" t="s">
        <v>152</v>
      </c>
      <c r="B126" s="338"/>
      <c r="C126" s="338"/>
      <c r="D126" s="338"/>
      <c r="E126" s="338"/>
      <c r="F126" s="256"/>
      <c r="G126" s="256"/>
      <c r="H126" s="166"/>
      <c r="I126" s="256"/>
    </row>
    <row r="127" spans="1:12" s="257" customFormat="1" ht="11.25" customHeight="1" x14ac:dyDescent="0.2">
      <c r="A127" s="338" t="s">
        <v>153</v>
      </c>
      <c r="B127" s="338"/>
      <c r="C127" s="338"/>
      <c r="D127" s="338"/>
      <c r="E127" s="338"/>
      <c r="F127" s="256"/>
      <c r="G127" s="256"/>
      <c r="H127" s="166"/>
      <c r="I127" s="256"/>
    </row>
    <row r="128" spans="1:12" s="257" customFormat="1" ht="11.25" customHeight="1" x14ac:dyDescent="0.2">
      <c r="A128" s="338" t="s">
        <v>154</v>
      </c>
      <c r="B128" s="338"/>
      <c r="C128" s="338"/>
      <c r="D128" s="338"/>
      <c r="E128" s="338"/>
      <c r="F128" s="256"/>
      <c r="G128" s="256"/>
      <c r="H128" s="166"/>
      <c r="I128" s="256"/>
    </row>
    <row r="129" spans="1:33" s="257" customFormat="1" ht="11.25" customHeight="1" x14ac:dyDescent="0.2">
      <c r="A129" s="338" t="s">
        <v>155</v>
      </c>
      <c r="B129" s="338"/>
      <c r="C129" s="338"/>
      <c r="D129" s="338"/>
      <c r="E129" s="338"/>
      <c r="F129" s="256"/>
      <c r="G129" s="256"/>
      <c r="H129" s="166"/>
      <c r="I129" s="256"/>
    </row>
    <row r="130" spans="1:33" s="257" customFormat="1" ht="11.25" customHeight="1" x14ac:dyDescent="0.2">
      <c r="A130" s="338" t="s">
        <v>156</v>
      </c>
      <c r="B130" s="338"/>
      <c r="C130" s="338"/>
      <c r="D130" s="338"/>
      <c r="E130" s="338"/>
      <c r="F130" s="256"/>
      <c r="G130" s="256"/>
      <c r="H130" s="166"/>
      <c r="I130" s="256"/>
    </row>
    <row r="131" spans="1:33" s="257" customFormat="1" ht="11.25" customHeight="1" x14ac:dyDescent="0.2">
      <c r="A131" s="338" t="s">
        <v>231</v>
      </c>
      <c r="B131" s="338"/>
      <c r="C131" s="338"/>
      <c r="D131" s="338"/>
      <c r="E131" s="338"/>
      <c r="F131" s="256"/>
      <c r="G131" s="256"/>
      <c r="H131" s="166"/>
      <c r="I131" s="256"/>
    </row>
    <row r="132" spans="1:33" s="257" customFormat="1" ht="11.25" customHeight="1" x14ac:dyDescent="0.2">
      <c r="A132" s="338" t="s">
        <v>223</v>
      </c>
      <c r="B132" s="338"/>
      <c r="C132" s="338"/>
      <c r="D132" s="338"/>
      <c r="E132" s="338"/>
      <c r="F132" s="256"/>
      <c r="G132" s="256"/>
      <c r="H132" s="166"/>
      <c r="I132" s="256"/>
    </row>
    <row r="133" spans="1:33" s="257" customFormat="1" x14ac:dyDescent="0.2">
      <c r="A133" s="339" t="s">
        <v>224</v>
      </c>
      <c r="B133" s="339"/>
      <c r="C133" s="339"/>
      <c r="D133" s="339"/>
      <c r="E133" s="339"/>
      <c r="F133" s="256"/>
      <c r="G133" s="256"/>
      <c r="H133" s="166"/>
      <c r="I133" s="256"/>
      <c r="J133" s="256"/>
      <c r="K133" s="256"/>
      <c r="L133" s="256"/>
      <c r="M133" s="256"/>
      <c r="N133" s="256"/>
      <c r="O133" s="256"/>
      <c r="P133" s="256"/>
      <c r="Q133" s="256"/>
      <c r="R133" s="256"/>
      <c r="S133" s="256"/>
      <c r="T133" s="256"/>
      <c r="U133" s="256"/>
      <c r="V133" s="256"/>
      <c r="W133" s="256"/>
      <c r="X133" s="256"/>
      <c r="Y133" s="256"/>
      <c r="Z133" s="256"/>
      <c r="AA133" s="256"/>
      <c r="AB133" s="256"/>
      <c r="AC133" s="256"/>
      <c r="AD133" s="256"/>
      <c r="AE133" s="256"/>
      <c r="AF133" s="256"/>
      <c r="AG133" s="256"/>
    </row>
    <row r="134" spans="1:33" s="257" customFormat="1" ht="11.25" customHeight="1" x14ac:dyDescent="0.2">
      <c r="A134" s="338" t="s">
        <v>157</v>
      </c>
      <c r="B134" s="338"/>
      <c r="C134" s="338"/>
      <c r="D134" s="338"/>
      <c r="E134" s="338"/>
      <c r="F134" s="256"/>
      <c r="G134" s="256"/>
      <c r="H134" s="166"/>
      <c r="I134" s="256"/>
    </row>
    <row r="135" spans="1:33" s="257" customFormat="1" ht="11.25" customHeight="1" x14ac:dyDescent="0.2">
      <c r="A135" s="341" t="s">
        <v>237</v>
      </c>
      <c r="B135" s="341"/>
      <c r="C135" s="341"/>
      <c r="D135" s="341"/>
      <c r="E135" s="341"/>
      <c r="F135" s="258"/>
      <c r="G135" s="258"/>
      <c r="H135" s="167"/>
      <c r="I135" s="258"/>
    </row>
    <row r="136" spans="1:33" hidden="1" x14ac:dyDescent="0.2">
      <c r="A136" s="77">
        <v>1</v>
      </c>
      <c r="B136" s="77">
        <v>-1</v>
      </c>
      <c r="C136" s="77">
        <v>0</v>
      </c>
      <c r="E136" s="43"/>
      <c r="F136" s="43"/>
      <c r="G136" s="43"/>
      <c r="H136" s="43"/>
      <c r="I136" s="43"/>
    </row>
    <row r="137" spans="1:33" x14ac:dyDescent="0.2">
      <c r="E137" s="43"/>
      <c r="F137" s="1"/>
      <c r="G137" s="1"/>
      <c r="H137" s="168"/>
      <c r="I137" s="1"/>
    </row>
  </sheetData>
  <mergeCells count="30">
    <mergeCell ref="A1:E1"/>
    <mergeCell ref="A2:E2"/>
    <mergeCell ref="A3:E3"/>
    <mergeCell ref="J3:L3"/>
    <mergeCell ref="A4:A5"/>
    <mergeCell ref="C4:D4"/>
    <mergeCell ref="E4:E5"/>
    <mergeCell ref="F4:G4"/>
    <mergeCell ref="H4:I4"/>
    <mergeCell ref="J4:J5"/>
    <mergeCell ref="A127:E127"/>
    <mergeCell ref="K4:L4"/>
    <mergeCell ref="F7:G7"/>
    <mergeCell ref="H7:I7"/>
    <mergeCell ref="A119:E119"/>
    <mergeCell ref="A120:E120"/>
    <mergeCell ref="A121:E121"/>
    <mergeCell ref="A122:E122"/>
    <mergeCell ref="A123:E123"/>
    <mergeCell ref="A124:E124"/>
    <mergeCell ref="A125:E125"/>
    <mergeCell ref="A126:E126"/>
    <mergeCell ref="A134:E134"/>
    <mergeCell ref="A135:E135"/>
    <mergeCell ref="A128:E128"/>
    <mergeCell ref="A129:E129"/>
    <mergeCell ref="A130:E130"/>
    <mergeCell ref="A131:E131"/>
    <mergeCell ref="A132:E132"/>
    <mergeCell ref="A133:E133"/>
  </mergeCells>
  <conditionalFormatting sqref="E116:E117">
    <cfRule type="iconSet" priority="5">
      <iconSet iconSet="3Arrows" showValue="0">
        <cfvo type="percent" val="0"/>
        <cfvo type="percent" val="33"/>
        <cfvo type="percent" val="67"/>
      </iconSet>
    </cfRule>
  </conditionalFormatting>
  <conditionalFormatting sqref="A136:C136 E118 E110:E111 E105:E107 E93:E100 E85:E91 E80:E83 E78 E53 E49:E51 E36:E38 E28:E34 E26 E24 E20:E22 E18 E7 E114:E115 E9:E16 E40:E47 E55:E59 E61:E67 E69:E76">
    <cfRule type="iconSet" priority="4">
      <iconSet iconSet="3Arrows" showValue="0">
        <cfvo type="percent" val="0"/>
        <cfvo type="percent" val="33"/>
        <cfvo type="percent" val="67"/>
      </iconSet>
    </cfRule>
  </conditionalFormatting>
  <conditionalFormatting sqref="F116:I117">
    <cfRule type="iconSet" priority="3">
      <iconSet iconSet="3Arrows" showValue="0">
        <cfvo type="percent" val="0"/>
        <cfvo type="percent" val="33"/>
        <cfvo type="percent" val="67"/>
      </iconSet>
    </cfRule>
  </conditionalFormatting>
  <conditionalFormatting sqref="F118:I118 F110:I111 F105:I107 F95:I100 F87:I91 F82:I83 F78:I78 F53:I53 F51:I51 F42:I47 F38:I38 F30:I34 F26:I26 F24:G24 F22:G22 F18:I18 F7 F71:I76 F114:I115 F63:I67 F11:I16 H9:I10 H28:I29 H40:I41 H36:I37 H49:I50 F59:I59 H55:I58 H61:I62 H69:I70 H80:I81 H85:I86 H93:I94 H7 I24">
    <cfRule type="iconSet" priority="2">
      <iconSet iconSet="3Arrows" showValue="0">
        <cfvo type="percent" val="0"/>
        <cfvo type="percent" val="33"/>
        <cfvo type="percent" val="67"/>
      </iconSet>
    </cfRule>
  </conditionalFormatting>
  <conditionalFormatting sqref="H4 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L71"/>
  <sheetViews>
    <sheetView view="pageBreakPreview" zoomScaleNormal="100" zoomScaleSheetLayoutView="100" workbookViewId="0">
      <pane xSplit="1" ySplit="5" topLeftCell="B9" activePane="bottomRight" state="frozen"/>
      <selection activeCell="K34" sqref="K34"/>
      <selection pane="topRight" activeCell="K34" sqref="K34"/>
      <selection pane="bottomLeft" activeCell="K34" sqref="K34"/>
      <selection pane="bottomRight" activeCell="E22" sqref="E22"/>
    </sheetView>
  </sheetViews>
  <sheetFormatPr baseColWidth="10" defaultColWidth="11.42578125" defaultRowHeight="11.25" x14ac:dyDescent="0.2"/>
  <cols>
    <col min="1" max="1" width="34.85546875" style="2" customWidth="1"/>
    <col min="2" max="4" width="9.28515625" style="2" customWidth="1"/>
    <col min="5" max="5" width="19.28515625" style="1" customWidth="1"/>
    <col min="6" max="6" width="10.140625" style="22" customWidth="1"/>
    <col min="7" max="7" width="5.42578125" style="22" bestFit="1" customWidth="1"/>
    <col min="8" max="8" width="11.42578125" style="2" customWidth="1"/>
    <col min="9" max="10" width="11" style="2" customWidth="1"/>
    <col min="11" max="16384" width="11.42578125" style="2"/>
  </cols>
  <sheetData>
    <row r="1" spans="1:10" x14ac:dyDescent="0.2">
      <c r="A1" s="329" t="s">
        <v>0</v>
      </c>
      <c r="B1" s="329"/>
      <c r="C1" s="329"/>
      <c r="D1" s="329"/>
      <c r="E1" s="329"/>
      <c r="F1" s="169"/>
      <c r="G1" s="169"/>
    </row>
    <row r="2" spans="1:10" x14ac:dyDescent="0.2">
      <c r="A2" s="329" t="s">
        <v>67</v>
      </c>
      <c r="B2" s="329"/>
      <c r="C2" s="329"/>
      <c r="D2" s="329"/>
      <c r="E2" s="329"/>
      <c r="F2" s="169"/>
      <c r="G2" s="169"/>
    </row>
    <row r="3" spans="1:10" ht="12" thickBot="1" x14ac:dyDescent="0.25">
      <c r="A3" s="330" t="s">
        <v>266</v>
      </c>
      <c r="B3" s="330"/>
      <c r="C3" s="330"/>
      <c r="D3" s="330"/>
      <c r="E3" s="330"/>
      <c r="F3" s="170"/>
      <c r="G3" s="170"/>
      <c r="H3" s="326" t="s">
        <v>235</v>
      </c>
      <c r="I3" s="326"/>
      <c r="J3" s="326"/>
    </row>
    <row r="4" spans="1:10" s="5" customFormat="1" ht="15" customHeight="1" x14ac:dyDescent="0.2">
      <c r="A4" s="344" t="s">
        <v>120</v>
      </c>
      <c r="B4" s="3" t="str">
        <f>+'C1 total'!B4</f>
        <v>II 2021</v>
      </c>
      <c r="C4" s="343" t="s">
        <v>78</v>
      </c>
      <c r="D4" s="343"/>
      <c r="E4" s="333" t="s">
        <v>112</v>
      </c>
      <c r="F4" s="336" t="s">
        <v>205</v>
      </c>
      <c r="G4" s="337"/>
      <c r="H4" s="327" t="s">
        <v>233</v>
      </c>
      <c r="I4" s="331" t="s">
        <v>79</v>
      </c>
      <c r="J4" s="332"/>
    </row>
    <row r="5" spans="1:10" s="5" customFormat="1" ht="12" thickBot="1" x14ac:dyDescent="0.3">
      <c r="A5" s="345"/>
      <c r="B5" s="6" t="str">
        <f>+'C1 total'!B5</f>
        <v>Abr - Jun</v>
      </c>
      <c r="C5" s="6" t="s">
        <v>53</v>
      </c>
      <c r="D5" s="6" t="s">
        <v>52</v>
      </c>
      <c r="E5" s="334"/>
      <c r="F5" s="160" t="s">
        <v>234</v>
      </c>
      <c r="G5" s="155"/>
      <c r="H5" s="328"/>
      <c r="I5" s="220" t="s">
        <v>80</v>
      </c>
      <c r="J5" s="220" t="s">
        <v>81</v>
      </c>
    </row>
    <row r="6" spans="1:10" s="5" customFormat="1" x14ac:dyDescent="0.2">
      <c r="A6" s="82"/>
      <c r="B6" s="9"/>
      <c r="C6" s="83"/>
      <c r="D6" s="9"/>
      <c r="E6" s="4"/>
      <c r="F6" s="353"/>
      <c r="G6" s="354"/>
      <c r="I6" s="23"/>
      <c r="J6" s="23"/>
    </row>
    <row r="7" spans="1:10" s="17" customFormat="1" x14ac:dyDescent="0.2">
      <c r="A7" s="84" t="s">
        <v>1</v>
      </c>
      <c r="B7" s="85">
        <v>1969363</v>
      </c>
      <c r="C7" s="13">
        <f>B7-H7</f>
        <v>224106</v>
      </c>
      <c r="D7" s="14">
        <f>C7/H7*100</f>
        <v>12.840859541030348</v>
      </c>
      <c r="E7" s="15">
        <f>IF(B7&lt;I7,-1,IF(B7&gt;J7,1,0))</f>
        <v>1</v>
      </c>
      <c r="F7" s="171">
        <f>+B7/1000000</f>
        <v>1.969363</v>
      </c>
      <c r="G7" s="172">
        <f>+C7/1000</f>
        <v>224.10599999999999</v>
      </c>
      <c r="H7" s="230">
        <v>1745257</v>
      </c>
      <c r="I7" s="221">
        <v>1663034.033494151</v>
      </c>
      <c r="J7" s="221">
        <v>1827479.966505849</v>
      </c>
    </row>
    <row r="8" spans="1:10" s="17" customFormat="1" x14ac:dyDescent="0.2">
      <c r="A8" s="86"/>
      <c r="B8" s="87"/>
      <c r="C8" s="20"/>
      <c r="D8" s="21"/>
      <c r="E8" s="22"/>
      <c r="F8" s="22"/>
      <c r="G8" s="22"/>
      <c r="H8" s="230"/>
      <c r="I8" s="231"/>
      <c r="J8" s="231"/>
    </row>
    <row r="9" spans="1:10" s="17" customFormat="1" x14ac:dyDescent="0.2">
      <c r="A9" s="88" t="s">
        <v>2</v>
      </c>
      <c r="B9" s="89">
        <v>221471</v>
      </c>
      <c r="C9" s="25">
        <f>B9-H9</f>
        <v>-12130</v>
      </c>
      <c r="D9" s="21">
        <f>C9/H9*100</f>
        <v>-5.1926147576423043</v>
      </c>
      <c r="E9" s="22">
        <f>IF(B9&lt;I9,-1,IF(B9&gt;J9,1,0))</f>
        <v>0</v>
      </c>
      <c r="F9" s="173">
        <f>+B9/1000</f>
        <v>221.471</v>
      </c>
      <c r="G9" s="173">
        <f>+C9/1000</f>
        <v>-12.13</v>
      </c>
      <c r="H9" s="230">
        <v>233601</v>
      </c>
      <c r="I9" s="223">
        <v>209299.76790821517</v>
      </c>
      <c r="J9" s="223">
        <v>257902.23209178483</v>
      </c>
    </row>
    <row r="10" spans="1:10" x14ac:dyDescent="0.2">
      <c r="A10" s="90" t="s">
        <v>60</v>
      </c>
      <c r="B10" s="91">
        <v>221471</v>
      </c>
      <c r="C10" s="27">
        <f>B10-H10</f>
        <v>-12130</v>
      </c>
      <c r="D10" s="28">
        <f>C10/H10*100</f>
        <v>-5.1926147576423043</v>
      </c>
      <c r="E10" s="22">
        <f t="shared" ref="E10:E26" si="0">IF(B10&lt;I10,-1,IF(B10&gt;J10,1,0))</f>
        <v>0</v>
      </c>
      <c r="F10" s="171"/>
      <c r="G10" s="172"/>
      <c r="H10" s="99">
        <v>233601</v>
      </c>
      <c r="I10" s="224">
        <v>209299.76790821517</v>
      </c>
      <c r="J10" s="224">
        <v>257902.23209178483</v>
      </c>
    </row>
    <row r="11" spans="1:10" x14ac:dyDescent="0.2">
      <c r="A11" s="90"/>
      <c r="B11" s="194"/>
      <c r="C11" s="19"/>
      <c r="D11" s="28"/>
      <c r="E11" s="22"/>
      <c r="F11" s="171"/>
      <c r="G11" s="172"/>
      <c r="H11" s="99"/>
      <c r="I11" s="231"/>
      <c r="J11" s="231"/>
    </row>
    <row r="12" spans="1:10" s="17" customFormat="1" x14ac:dyDescent="0.2">
      <c r="A12" s="88" t="s">
        <v>3</v>
      </c>
      <c r="B12" s="89">
        <v>361131</v>
      </c>
      <c r="C12" s="25">
        <f>B12-H12</f>
        <v>23481</v>
      </c>
      <c r="D12" s="21">
        <f>C12/H12*100</f>
        <v>6.9542425588627275</v>
      </c>
      <c r="E12" s="22">
        <f t="shared" si="0"/>
        <v>0</v>
      </c>
      <c r="F12" s="173">
        <f>+B12/1000</f>
        <v>361.13099999999997</v>
      </c>
      <c r="G12" s="173">
        <f>+C12/1000</f>
        <v>23.481000000000002</v>
      </c>
      <c r="H12" s="230">
        <v>337650</v>
      </c>
      <c r="I12" s="223">
        <v>299623.21309729794</v>
      </c>
      <c r="J12" s="223">
        <v>375676.78690270206</v>
      </c>
    </row>
    <row r="13" spans="1:10" x14ac:dyDescent="0.2">
      <c r="A13" s="90" t="s">
        <v>4</v>
      </c>
      <c r="B13" s="91">
        <v>195818</v>
      </c>
      <c r="C13" s="27">
        <f>B13-H13</f>
        <v>-7945</v>
      </c>
      <c r="D13" s="28">
        <f>C13/H13*100</f>
        <v>-3.8991377237280562</v>
      </c>
      <c r="E13" s="22">
        <f t="shared" si="0"/>
        <v>0</v>
      </c>
      <c r="F13" s="171"/>
      <c r="G13" s="172"/>
      <c r="H13" s="99">
        <v>203763</v>
      </c>
      <c r="I13" s="224">
        <v>172824.99289446551</v>
      </c>
      <c r="J13" s="224">
        <v>234701.00710553449</v>
      </c>
    </row>
    <row r="14" spans="1:10" x14ac:dyDescent="0.2">
      <c r="A14" s="90" t="s">
        <v>5</v>
      </c>
      <c r="B14" s="91">
        <v>136850</v>
      </c>
      <c r="C14" s="27">
        <f>B14-H14</f>
        <v>31958</v>
      </c>
      <c r="D14" s="28">
        <f>C14/H14*100</f>
        <v>30.467528505510426</v>
      </c>
      <c r="E14" s="22">
        <f t="shared" si="0"/>
        <v>1</v>
      </c>
      <c r="F14" s="171"/>
      <c r="G14" s="172"/>
      <c r="H14" s="99">
        <v>104892</v>
      </c>
      <c r="I14" s="224">
        <v>83478.798087628034</v>
      </c>
      <c r="J14" s="224">
        <v>126305.20191237197</v>
      </c>
    </row>
    <row r="15" spans="1:10" ht="12.75" x14ac:dyDescent="0.2">
      <c r="A15" s="90" t="s">
        <v>121</v>
      </c>
      <c r="B15" s="91">
        <v>28463</v>
      </c>
      <c r="C15" s="27">
        <f>B15-H15</f>
        <v>-532</v>
      </c>
      <c r="D15" s="28">
        <f>C15/H15*100</f>
        <v>-1.8347991032936712</v>
      </c>
      <c r="E15" s="22">
        <f t="shared" si="0"/>
        <v>0</v>
      </c>
      <c r="F15" s="171"/>
      <c r="G15" s="172"/>
      <c r="H15" s="99">
        <v>28995</v>
      </c>
      <c r="I15" s="224">
        <v>21162.280662308112</v>
      </c>
      <c r="J15" s="224">
        <v>36827.719337691888</v>
      </c>
    </row>
    <row r="16" spans="1:10" x14ac:dyDescent="0.2">
      <c r="A16" s="90"/>
      <c r="B16" s="194"/>
      <c r="C16" s="19"/>
      <c r="D16" s="28"/>
      <c r="E16" s="22"/>
      <c r="F16" s="171"/>
      <c r="G16" s="172"/>
      <c r="H16" s="99"/>
      <c r="I16" s="231"/>
      <c r="J16" s="231"/>
    </row>
    <row r="17" spans="1:10" s="17" customFormat="1" x14ac:dyDescent="0.2">
      <c r="A17" s="88" t="s">
        <v>54</v>
      </c>
      <c r="B17" s="89">
        <v>1367134</v>
      </c>
      <c r="C17" s="25">
        <f t="shared" ref="C17:C26" si="1">B17-H17</f>
        <v>199647</v>
      </c>
      <c r="D17" s="21">
        <f t="shared" ref="D17:D26" si="2">C17/H17*100</f>
        <v>17.100575852236471</v>
      </c>
      <c r="E17" s="22">
        <f t="shared" si="0"/>
        <v>1</v>
      </c>
      <c r="F17" s="171">
        <f>+B17/1000000</f>
        <v>1.3671340000000001</v>
      </c>
      <c r="G17" s="173">
        <f>+C17/1000</f>
        <v>199.64699999999999</v>
      </c>
      <c r="H17" s="230">
        <v>1167487</v>
      </c>
      <c r="I17" s="223">
        <v>1101831.9768391927</v>
      </c>
      <c r="J17" s="223">
        <v>1233142.0231608073</v>
      </c>
    </row>
    <row r="18" spans="1:10" x14ac:dyDescent="0.2">
      <c r="A18" s="90" t="s">
        <v>70</v>
      </c>
      <c r="B18" s="91">
        <v>329638</v>
      </c>
      <c r="C18" s="27">
        <f t="shared" si="1"/>
        <v>50226</v>
      </c>
      <c r="D18" s="28">
        <f t="shared" si="2"/>
        <v>17.975605915279232</v>
      </c>
      <c r="E18" s="22">
        <f t="shared" si="0"/>
        <v>1</v>
      </c>
      <c r="F18" s="173">
        <f>+B18/1000</f>
        <v>329.63799999999998</v>
      </c>
      <c r="G18" s="173">
        <f t="shared" ref="G18:G26" si="3">+C18/1000</f>
        <v>50.225999999999999</v>
      </c>
      <c r="H18" s="99">
        <v>279412</v>
      </c>
      <c r="I18" s="224">
        <v>246532.46373718133</v>
      </c>
      <c r="J18" s="224">
        <v>312291.53626281867</v>
      </c>
    </row>
    <row r="19" spans="1:10" x14ac:dyDescent="0.2">
      <c r="A19" s="90" t="s">
        <v>6</v>
      </c>
      <c r="B19" s="91">
        <v>105987</v>
      </c>
      <c r="C19" s="27">
        <f t="shared" si="1"/>
        <v>10524</v>
      </c>
      <c r="D19" s="28">
        <f t="shared" si="2"/>
        <v>11.024166430973256</v>
      </c>
      <c r="E19" s="22">
        <f t="shared" si="0"/>
        <v>0</v>
      </c>
      <c r="F19" s="173">
        <f t="shared" ref="F19:F26" si="4">+B19/1000</f>
        <v>105.98699999999999</v>
      </c>
      <c r="G19" s="173">
        <f t="shared" si="3"/>
        <v>10.523999999999999</v>
      </c>
      <c r="H19" s="99">
        <v>95463</v>
      </c>
      <c r="I19" s="224">
        <v>75776.757581640704</v>
      </c>
      <c r="J19" s="224">
        <v>115149.2424183593</v>
      </c>
    </row>
    <row r="20" spans="1:10" x14ac:dyDescent="0.2">
      <c r="A20" s="90" t="s">
        <v>71</v>
      </c>
      <c r="B20" s="91">
        <v>132572</v>
      </c>
      <c r="C20" s="27">
        <f t="shared" si="1"/>
        <v>55384</v>
      </c>
      <c r="D20" s="28">
        <f t="shared" si="2"/>
        <v>71.752085816448158</v>
      </c>
      <c r="E20" s="22">
        <f t="shared" si="0"/>
        <v>1</v>
      </c>
      <c r="F20" s="173">
        <f t="shared" si="4"/>
        <v>132.572</v>
      </c>
      <c r="G20" s="173">
        <f t="shared" si="3"/>
        <v>55.384</v>
      </c>
      <c r="H20" s="99">
        <v>77188</v>
      </c>
      <c r="I20" s="224">
        <v>62052.60617832726</v>
      </c>
      <c r="J20" s="224">
        <v>92323.39382167274</v>
      </c>
    </row>
    <row r="21" spans="1:10" x14ac:dyDescent="0.2">
      <c r="A21" s="90" t="s">
        <v>72</v>
      </c>
      <c r="B21" s="91">
        <v>61240</v>
      </c>
      <c r="C21" s="27">
        <f t="shared" si="1"/>
        <v>22378</v>
      </c>
      <c r="D21" s="28">
        <f t="shared" si="2"/>
        <v>57.583243271061704</v>
      </c>
      <c r="E21" s="22">
        <v>0</v>
      </c>
      <c r="F21" s="173">
        <f t="shared" si="4"/>
        <v>61.24</v>
      </c>
      <c r="G21" s="173">
        <f t="shared" si="3"/>
        <v>22.378</v>
      </c>
      <c r="H21" s="99">
        <v>38862</v>
      </c>
      <c r="I21" s="224">
        <v>23927.79938587881</v>
      </c>
      <c r="J21" s="224">
        <v>53796.20061412119</v>
      </c>
    </row>
    <row r="22" spans="1:10" ht="22.5" x14ac:dyDescent="0.2">
      <c r="A22" s="90" t="s">
        <v>62</v>
      </c>
      <c r="B22" s="91">
        <v>168394</v>
      </c>
      <c r="C22" s="27">
        <f t="shared" si="1"/>
        <v>6790</v>
      </c>
      <c r="D22" s="28">
        <f t="shared" si="2"/>
        <v>4.20162867255761</v>
      </c>
      <c r="E22" s="22">
        <f t="shared" si="0"/>
        <v>0</v>
      </c>
      <c r="F22" s="173">
        <f t="shared" si="4"/>
        <v>168.39400000000001</v>
      </c>
      <c r="G22" s="173">
        <f t="shared" si="3"/>
        <v>6.79</v>
      </c>
      <c r="H22" s="99">
        <v>161604</v>
      </c>
      <c r="I22" s="224">
        <v>134927.71220800892</v>
      </c>
      <c r="J22" s="224">
        <v>188280.28779199108</v>
      </c>
    </row>
    <row r="23" spans="1:10" x14ac:dyDescent="0.2">
      <c r="A23" s="90" t="s">
        <v>61</v>
      </c>
      <c r="B23" s="91">
        <v>84223</v>
      </c>
      <c r="C23" s="27">
        <f t="shared" si="1"/>
        <v>-1760</v>
      </c>
      <c r="D23" s="28">
        <f t="shared" si="2"/>
        <v>-2.0469162508868033</v>
      </c>
      <c r="E23" s="22">
        <f t="shared" si="0"/>
        <v>0</v>
      </c>
      <c r="F23" s="173">
        <f t="shared" si="4"/>
        <v>84.222999999999999</v>
      </c>
      <c r="G23" s="173">
        <f t="shared" si="3"/>
        <v>-1.76</v>
      </c>
      <c r="H23" s="99">
        <v>85983</v>
      </c>
      <c r="I23" s="224">
        <v>66913.696710337157</v>
      </c>
      <c r="J23" s="224">
        <v>105052.30328966284</v>
      </c>
    </row>
    <row r="24" spans="1:10" s="190" customFormat="1" x14ac:dyDescent="0.2">
      <c r="A24" s="90" t="s">
        <v>40</v>
      </c>
      <c r="B24" s="91">
        <v>189712</v>
      </c>
      <c r="C24" s="27">
        <f t="shared" si="1"/>
        <v>-26514</v>
      </c>
      <c r="D24" s="28">
        <f t="shared" si="2"/>
        <v>-12.262170136801309</v>
      </c>
      <c r="E24" s="22">
        <f t="shared" si="0"/>
        <v>0</v>
      </c>
      <c r="F24" s="173">
        <f t="shared" si="4"/>
        <v>189.71199999999999</v>
      </c>
      <c r="G24" s="173">
        <f t="shared" si="3"/>
        <v>-26.513999999999999</v>
      </c>
      <c r="H24" s="99">
        <v>216226</v>
      </c>
      <c r="I24" s="224">
        <v>187289.50322322451</v>
      </c>
      <c r="J24" s="224">
        <v>245162.49677677549</v>
      </c>
    </row>
    <row r="25" spans="1:10" s="190" customFormat="1" ht="12.75" x14ac:dyDescent="0.2">
      <c r="A25" s="90" t="s">
        <v>122</v>
      </c>
      <c r="B25" s="91">
        <v>184333</v>
      </c>
      <c r="C25" s="27">
        <f t="shared" si="1"/>
        <v>60200</v>
      </c>
      <c r="D25" s="28">
        <f t="shared" si="2"/>
        <v>48.496370828063448</v>
      </c>
      <c r="E25" s="22">
        <f t="shared" si="0"/>
        <v>1</v>
      </c>
      <c r="F25" s="173">
        <f t="shared" si="4"/>
        <v>184.333</v>
      </c>
      <c r="G25" s="173">
        <f t="shared" si="3"/>
        <v>60.2</v>
      </c>
      <c r="H25" s="99">
        <v>124133</v>
      </c>
      <c r="I25" s="224">
        <v>102222.27564359845</v>
      </c>
      <c r="J25" s="224">
        <v>146043.72435640157</v>
      </c>
    </row>
    <row r="26" spans="1:10" x14ac:dyDescent="0.2">
      <c r="A26" s="90" t="s">
        <v>63</v>
      </c>
      <c r="B26" s="91">
        <v>111035</v>
      </c>
      <c r="C26" s="27">
        <f t="shared" si="1"/>
        <v>22419</v>
      </c>
      <c r="D26" s="28">
        <f t="shared" si="2"/>
        <v>25.299043062200955</v>
      </c>
      <c r="E26" s="22">
        <f t="shared" si="0"/>
        <v>1</v>
      </c>
      <c r="F26" s="173">
        <f t="shared" si="4"/>
        <v>111.035</v>
      </c>
      <c r="G26" s="173">
        <f t="shared" si="3"/>
        <v>22.419</v>
      </c>
      <c r="H26" s="99">
        <v>88616</v>
      </c>
      <c r="I26" s="224">
        <v>74717.429491239396</v>
      </c>
      <c r="J26" s="224">
        <v>102514.5705087606</v>
      </c>
    </row>
    <row r="27" spans="1:10" x14ac:dyDescent="0.2">
      <c r="A27" s="90"/>
      <c r="B27" s="91" t="s">
        <v>244</v>
      </c>
      <c r="C27" s="20"/>
      <c r="D27" s="21"/>
      <c r="E27" s="22"/>
      <c r="F27" s="171"/>
      <c r="G27" s="172"/>
      <c r="H27" s="99"/>
      <c r="I27" s="231"/>
      <c r="J27" s="231"/>
    </row>
    <row r="28" spans="1:10" s="17" customFormat="1" x14ac:dyDescent="0.2">
      <c r="A28" s="88" t="s">
        <v>7</v>
      </c>
      <c r="B28" s="89">
        <v>19627</v>
      </c>
      <c r="C28" s="25">
        <f>B28-H28</f>
        <v>13108</v>
      </c>
      <c r="D28" s="21">
        <f>C28/H28*100</f>
        <v>201.07378432274891</v>
      </c>
      <c r="E28" s="22">
        <v>0</v>
      </c>
      <c r="F28" s="171"/>
      <c r="G28" s="172"/>
      <c r="H28" s="230">
        <v>6519</v>
      </c>
      <c r="I28" s="223">
        <v>1176.4753264685933</v>
      </c>
      <c r="J28" s="223">
        <v>11861.524673531407</v>
      </c>
    </row>
    <row r="29" spans="1:10" x14ac:dyDescent="0.2">
      <c r="A29" s="92"/>
      <c r="B29" s="91"/>
      <c r="C29" s="19"/>
      <c r="D29" s="28"/>
      <c r="E29" s="22"/>
      <c r="H29" s="99"/>
      <c r="I29" s="231"/>
      <c r="J29" s="231"/>
    </row>
    <row r="30" spans="1:10" s="17" customFormat="1" x14ac:dyDescent="0.2">
      <c r="A30" s="93" t="s">
        <v>206</v>
      </c>
      <c r="B30" s="94">
        <v>1969363</v>
      </c>
      <c r="C30" s="13">
        <f>B30-H30</f>
        <v>224106</v>
      </c>
      <c r="D30" s="14">
        <f>C30/H30*100</f>
        <v>12.840859541030348</v>
      </c>
      <c r="E30" s="197">
        <f t="shared" ref="E30:E40" si="5">IF(B30&lt;I30,-1,IF(B30&gt;J30,1,0))</f>
        <v>1</v>
      </c>
      <c r="F30" s="202"/>
      <c r="G30" s="202"/>
      <c r="H30" s="230">
        <v>1745257</v>
      </c>
      <c r="I30" s="223">
        <v>1663034.033494151</v>
      </c>
      <c r="J30" s="223">
        <v>1827479.966505849</v>
      </c>
    </row>
    <row r="31" spans="1:10" x14ac:dyDescent="0.2">
      <c r="A31" s="92"/>
      <c r="B31" s="91"/>
      <c r="C31" s="19"/>
      <c r="D31" s="28"/>
      <c r="E31" s="22"/>
      <c r="H31" s="99"/>
      <c r="I31" s="224"/>
      <c r="J31" s="224"/>
    </row>
    <row r="32" spans="1:10" x14ac:dyDescent="0.2">
      <c r="A32" s="186" t="s">
        <v>207</v>
      </c>
      <c r="B32" s="91">
        <v>15720</v>
      </c>
      <c r="C32" s="27">
        <f>B32-H32</f>
        <v>3064</v>
      </c>
      <c r="D32" s="28">
        <f t="shared" ref="D32:D41" si="6">C32/H32*100</f>
        <v>24.209860935524652</v>
      </c>
      <c r="E32" s="22">
        <f t="shared" si="5"/>
        <v>0</v>
      </c>
      <c r="H32" s="99">
        <v>12656</v>
      </c>
      <c r="I32" s="224">
        <v>5694.4768913677181</v>
      </c>
      <c r="J32" s="224">
        <v>19617.523108632282</v>
      </c>
    </row>
    <row r="33" spans="1:10" x14ac:dyDescent="0.2">
      <c r="A33" s="96" t="s">
        <v>208</v>
      </c>
      <c r="B33" s="91">
        <v>241483</v>
      </c>
      <c r="C33" s="27">
        <f t="shared" ref="C33:C41" si="7">B33-H33</f>
        <v>12309</v>
      </c>
      <c r="D33" s="28">
        <f t="shared" si="6"/>
        <v>5.3710281270999323</v>
      </c>
      <c r="E33" s="22">
        <f t="shared" si="5"/>
        <v>0</v>
      </c>
      <c r="H33" s="99">
        <v>229174</v>
      </c>
      <c r="I33" s="224">
        <v>195529.52064746627</v>
      </c>
      <c r="J33" s="224">
        <v>262818.4793525337</v>
      </c>
    </row>
    <row r="34" spans="1:10" x14ac:dyDescent="0.2">
      <c r="A34" s="96" t="s">
        <v>209</v>
      </c>
      <c r="B34" s="91">
        <v>217432</v>
      </c>
      <c r="C34" s="27">
        <f t="shared" si="7"/>
        <v>70665</v>
      </c>
      <c r="D34" s="28">
        <f t="shared" si="6"/>
        <v>48.147744383955519</v>
      </c>
      <c r="E34" s="22">
        <f t="shared" si="5"/>
        <v>1</v>
      </c>
      <c r="H34" s="99">
        <v>146767</v>
      </c>
      <c r="I34" s="224">
        <v>122536.83269778735</v>
      </c>
      <c r="J34" s="224">
        <v>170997.16730221265</v>
      </c>
    </row>
    <row r="35" spans="1:10" x14ac:dyDescent="0.2">
      <c r="A35" s="96" t="s">
        <v>210</v>
      </c>
      <c r="B35" s="91">
        <v>142308</v>
      </c>
      <c r="C35" s="27">
        <f t="shared" si="7"/>
        <v>-11367</v>
      </c>
      <c r="D35" s="28">
        <f t="shared" si="6"/>
        <v>-7.3967789165446565</v>
      </c>
      <c r="E35" s="22">
        <f t="shared" si="5"/>
        <v>0</v>
      </c>
      <c r="H35" s="99">
        <v>153675</v>
      </c>
      <c r="I35" s="224">
        <v>131186.52671888791</v>
      </c>
      <c r="J35" s="224">
        <v>176163.47328111209</v>
      </c>
    </row>
    <row r="36" spans="1:10" ht="22.5" x14ac:dyDescent="0.2">
      <c r="A36" s="96" t="s">
        <v>211</v>
      </c>
      <c r="B36" s="91">
        <v>404053</v>
      </c>
      <c r="C36" s="27">
        <f t="shared" si="7"/>
        <v>68649</v>
      </c>
      <c r="D36" s="28">
        <f t="shared" si="6"/>
        <v>20.467555544954742</v>
      </c>
      <c r="E36" s="22">
        <f t="shared" si="5"/>
        <v>1</v>
      </c>
      <c r="H36" s="99">
        <v>335404</v>
      </c>
      <c r="I36" s="224">
        <v>303639.15986767318</v>
      </c>
      <c r="J36" s="224">
        <v>367168.84013232682</v>
      </c>
    </row>
    <row r="37" spans="1:10" ht="22.5" x14ac:dyDescent="0.2">
      <c r="A37" s="96" t="s">
        <v>212</v>
      </c>
      <c r="B37" s="91">
        <v>69557</v>
      </c>
      <c r="C37" s="27">
        <f t="shared" si="7"/>
        <v>1054</v>
      </c>
      <c r="D37" s="28">
        <f t="shared" si="6"/>
        <v>1.5386187466242354</v>
      </c>
      <c r="E37" s="22">
        <f t="shared" si="5"/>
        <v>0</v>
      </c>
      <c r="H37" s="99">
        <v>68503</v>
      </c>
      <c r="I37" s="224">
        <v>57052.174769116755</v>
      </c>
      <c r="J37" s="224">
        <v>79953.825230883245</v>
      </c>
    </row>
    <row r="38" spans="1:10" ht="22.5" x14ac:dyDescent="0.2">
      <c r="A38" s="96" t="s">
        <v>213</v>
      </c>
      <c r="B38" s="91">
        <v>234832</v>
      </c>
      <c r="C38" s="27">
        <f t="shared" si="7"/>
        <v>9126</v>
      </c>
      <c r="D38" s="28">
        <f t="shared" si="6"/>
        <v>4.0433129823753022</v>
      </c>
      <c r="E38" s="22">
        <f t="shared" si="5"/>
        <v>0</v>
      </c>
      <c r="H38" s="99">
        <v>225706</v>
      </c>
      <c r="I38" s="224">
        <v>198344.22859981074</v>
      </c>
      <c r="J38" s="224">
        <v>253067.77140018926</v>
      </c>
    </row>
    <row r="39" spans="1:10" ht="22.5" x14ac:dyDescent="0.2">
      <c r="A39" s="96" t="s">
        <v>214</v>
      </c>
      <c r="B39" s="91">
        <v>150942</v>
      </c>
      <c r="C39" s="27">
        <f t="shared" si="7"/>
        <v>-4646</v>
      </c>
      <c r="D39" s="28">
        <f t="shared" si="6"/>
        <v>-2.9860914723500525</v>
      </c>
      <c r="E39" s="22">
        <f t="shared" si="5"/>
        <v>0</v>
      </c>
      <c r="H39" s="99">
        <v>155588</v>
      </c>
      <c r="I39" s="224">
        <v>132299.39192837884</v>
      </c>
      <c r="J39" s="224">
        <v>178876.60807162116</v>
      </c>
    </row>
    <row r="40" spans="1:10" x14ac:dyDescent="0.2">
      <c r="A40" s="186" t="s">
        <v>215</v>
      </c>
      <c r="B40" s="91">
        <v>475027</v>
      </c>
      <c r="C40" s="27">
        <f t="shared" si="7"/>
        <v>58299</v>
      </c>
      <c r="D40" s="28">
        <f t="shared" si="6"/>
        <v>13.989700716054596</v>
      </c>
      <c r="E40" s="22">
        <f t="shared" si="5"/>
        <v>1</v>
      </c>
      <c r="H40" s="99">
        <v>416728</v>
      </c>
      <c r="I40" s="224">
        <v>383709.24419455422</v>
      </c>
      <c r="J40" s="224">
        <v>449746.75580544578</v>
      </c>
    </row>
    <row r="41" spans="1:10" x14ac:dyDescent="0.2">
      <c r="A41" s="186" t="s">
        <v>10</v>
      </c>
      <c r="B41" s="91">
        <v>18009</v>
      </c>
      <c r="C41" s="27">
        <f t="shared" si="7"/>
        <v>16953</v>
      </c>
      <c r="D41" s="28">
        <f t="shared" si="6"/>
        <v>1605.3977272727273</v>
      </c>
      <c r="E41" s="22">
        <v>0</v>
      </c>
      <c r="H41" s="99">
        <v>1056</v>
      </c>
      <c r="I41" s="224">
        <v>225.72847034796428</v>
      </c>
      <c r="J41" s="224">
        <v>1886.2715296520357</v>
      </c>
    </row>
    <row r="42" spans="1:10" x14ac:dyDescent="0.2">
      <c r="A42" s="92"/>
      <c r="B42" s="91"/>
      <c r="C42" s="19"/>
      <c r="D42" s="28"/>
      <c r="E42" s="22"/>
      <c r="H42" s="99"/>
      <c r="I42" s="231"/>
      <c r="J42" s="231"/>
    </row>
    <row r="43" spans="1:10" s="17" customFormat="1" x14ac:dyDescent="0.2">
      <c r="A43" s="93" t="s">
        <v>216</v>
      </c>
      <c r="B43" s="94">
        <v>1969363</v>
      </c>
      <c r="C43" s="13">
        <f>B43-H43</f>
        <v>224106</v>
      </c>
      <c r="D43" s="14">
        <f>C43/H43*100</f>
        <v>12.840859541030348</v>
      </c>
      <c r="E43" s="15">
        <f>IF(B43&lt;I43,-1,IF(B43&gt;J43,1,0))</f>
        <v>1</v>
      </c>
      <c r="F43" s="15"/>
      <c r="G43" s="15"/>
      <c r="H43" s="230">
        <v>1745257</v>
      </c>
      <c r="I43" s="221">
        <v>1663034.033494151</v>
      </c>
      <c r="J43" s="221">
        <v>1827479.966505849</v>
      </c>
    </row>
    <row r="44" spans="1:10" s="17" customFormat="1" x14ac:dyDescent="0.2">
      <c r="A44" s="95"/>
      <c r="B44" s="91"/>
      <c r="C44" s="19"/>
      <c r="D44" s="28"/>
      <c r="E44" s="22"/>
      <c r="F44" s="22"/>
      <c r="G44" s="22"/>
      <c r="H44" s="230"/>
      <c r="I44" s="231"/>
      <c r="J44" s="231"/>
    </row>
    <row r="45" spans="1:10" s="17" customFormat="1" ht="12.75" x14ac:dyDescent="0.2">
      <c r="A45" s="96" t="s">
        <v>123</v>
      </c>
      <c r="B45" s="91">
        <v>474635</v>
      </c>
      <c r="C45" s="27">
        <f>B45-H45</f>
        <v>86038</v>
      </c>
      <c r="D45" s="28">
        <f>C45/H45*100</f>
        <v>22.140675301147461</v>
      </c>
      <c r="E45" s="22">
        <f>IF(B45&lt;I45,-1,IF(B45&gt;J45,1,0))</f>
        <v>1</v>
      </c>
      <c r="F45" s="173">
        <f t="shared" ref="F45" si="8">+B45/1000</f>
        <v>474.63499999999999</v>
      </c>
      <c r="G45" s="173">
        <f t="shared" ref="G45" si="9">+C45/1000</f>
        <v>86.037999999999997</v>
      </c>
      <c r="H45" s="99">
        <v>388597</v>
      </c>
      <c r="I45" s="224">
        <v>343061.66943851043</v>
      </c>
      <c r="J45" s="224">
        <v>434132.33056148957</v>
      </c>
    </row>
    <row r="46" spans="1:10" ht="12.75" x14ac:dyDescent="0.2">
      <c r="A46" s="96" t="s">
        <v>124</v>
      </c>
      <c r="B46" s="91">
        <v>1001692</v>
      </c>
      <c r="C46" s="27">
        <f>B46-H46</f>
        <v>62816</v>
      </c>
      <c r="D46" s="28">
        <f>C46/H46*100</f>
        <v>6.6905533851115582</v>
      </c>
      <c r="E46" s="22">
        <f>IF(B46&lt;I46,-1,IF(B46&gt;J46,1,0))</f>
        <v>1</v>
      </c>
      <c r="F46" s="173">
        <f t="shared" ref="F46:F47" si="10">+B46/1000</f>
        <v>1001.692</v>
      </c>
      <c r="G46" s="173">
        <f t="shared" ref="G46:G47" si="11">+C46/1000</f>
        <v>62.816000000000003</v>
      </c>
      <c r="H46" s="99">
        <v>938876</v>
      </c>
      <c r="I46" s="224">
        <v>880289.82858530141</v>
      </c>
      <c r="J46" s="224">
        <v>997462.17141469859</v>
      </c>
    </row>
    <row r="47" spans="1:10" s="17" customFormat="1" x14ac:dyDescent="0.2">
      <c r="A47" s="96" t="s">
        <v>12</v>
      </c>
      <c r="B47" s="91">
        <v>475027</v>
      </c>
      <c r="C47" s="27">
        <f>B47-H47</f>
        <v>58299</v>
      </c>
      <c r="D47" s="28">
        <f>C47/H47*100</f>
        <v>13.989700716054596</v>
      </c>
      <c r="E47" s="22">
        <f>IF(B47&lt;I47,-1,IF(B47&gt;J47,1,0))</f>
        <v>1</v>
      </c>
      <c r="F47" s="173">
        <f t="shared" si="10"/>
        <v>475.02699999999999</v>
      </c>
      <c r="G47" s="173">
        <f t="shared" si="11"/>
        <v>58.298999999999999</v>
      </c>
      <c r="H47" s="99">
        <v>416728</v>
      </c>
      <c r="I47" s="224">
        <v>383701.82139735314</v>
      </c>
      <c r="J47" s="224">
        <v>449754.17860264686</v>
      </c>
    </row>
    <row r="48" spans="1:10" s="17" customFormat="1" x14ac:dyDescent="0.2">
      <c r="A48" s="96" t="s">
        <v>10</v>
      </c>
      <c r="B48" s="91">
        <v>18009</v>
      </c>
      <c r="C48" s="27">
        <f>B48-H48</f>
        <v>16953</v>
      </c>
      <c r="D48" s="28">
        <f>C48/H48*100</f>
        <v>1605.3977272727273</v>
      </c>
      <c r="E48" s="22">
        <v>0</v>
      </c>
      <c r="F48" s="173"/>
      <c r="G48" s="173"/>
      <c r="H48" s="99">
        <v>1056</v>
      </c>
      <c r="I48" s="224">
        <v>225.68507656898385</v>
      </c>
      <c r="J48" s="224">
        <v>1886.3149234310163</v>
      </c>
    </row>
    <row r="49" spans="1:12" x14ac:dyDescent="0.2">
      <c r="A49" s="92"/>
      <c r="B49" s="91"/>
      <c r="C49" s="20"/>
      <c r="D49" s="21"/>
      <c r="E49" s="22"/>
      <c r="H49" s="99"/>
      <c r="I49" s="231"/>
      <c r="J49" s="231"/>
    </row>
    <row r="50" spans="1:12" s="17" customFormat="1" x14ac:dyDescent="0.2">
      <c r="A50" s="93" t="s">
        <v>217</v>
      </c>
      <c r="B50" s="94">
        <v>1969363</v>
      </c>
      <c r="C50" s="13">
        <f>B50-H50</f>
        <v>224106</v>
      </c>
      <c r="D50" s="14">
        <f>C50/H50*100</f>
        <v>12.840859541030348</v>
      </c>
      <c r="E50" s="15">
        <f>IF(B50&lt;I50,-1,IF(B50&gt;J50,1,0))</f>
        <v>1</v>
      </c>
      <c r="F50" s="15"/>
      <c r="G50" s="15"/>
      <c r="H50" s="230">
        <v>1745257</v>
      </c>
      <c r="I50" s="221">
        <v>1663034.033494151</v>
      </c>
      <c r="J50" s="221">
        <v>1827479.966505849</v>
      </c>
    </row>
    <row r="51" spans="1:12" s="17" customFormat="1" x14ac:dyDescent="0.2">
      <c r="A51" s="95"/>
      <c r="B51" s="91"/>
      <c r="C51" s="19"/>
      <c r="D51" s="28"/>
      <c r="E51" s="22"/>
      <c r="F51" s="22"/>
      <c r="G51" s="22"/>
      <c r="H51" s="230"/>
      <c r="I51" s="231"/>
      <c r="J51" s="231"/>
    </row>
    <row r="52" spans="1:12" s="190" customFormat="1" x14ac:dyDescent="0.2">
      <c r="A52" s="96" t="s">
        <v>8</v>
      </c>
      <c r="B52" s="91">
        <v>264592</v>
      </c>
      <c r="C52" s="27">
        <f>B52-H52</f>
        <v>-26746</v>
      </c>
      <c r="D52" s="28">
        <f>C52/H52*100</f>
        <v>-9.1804021445880739</v>
      </c>
      <c r="E52" s="22">
        <f>IF(B52&lt;I52,-1,IF(B52&gt;J52,1,0))</f>
        <v>0</v>
      </c>
      <c r="F52" s="22"/>
      <c r="G52" s="22"/>
      <c r="H52" s="99">
        <v>291338</v>
      </c>
      <c r="I52" s="224">
        <v>258207.21006793287</v>
      </c>
      <c r="J52" s="224">
        <v>324468.7899320671</v>
      </c>
    </row>
    <row r="53" spans="1:12" x14ac:dyDescent="0.2">
      <c r="A53" s="96" t="s">
        <v>9</v>
      </c>
      <c r="B53" s="91">
        <v>1704771</v>
      </c>
      <c r="C53" s="27">
        <f>B53-H53</f>
        <v>250852</v>
      </c>
      <c r="D53" s="28">
        <f>C53/H53*100</f>
        <v>17.253505869309087</v>
      </c>
      <c r="E53" s="22">
        <f>IF(B53&lt;I53,-1,IF(B53&gt;J53,1,0))</f>
        <v>1</v>
      </c>
      <c r="H53" s="99">
        <v>1453919</v>
      </c>
      <c r="I53" s="224">
        <v>1377607.575471553</v>
      </c>
      <c r="J53" s="224">
        <v>1530230.424528447</v>
      </c>
    </row>
    <row r="54" spans="1:12" x14ac:dyDescent="0.2">
      <c r="A54" s="96" t="s">
        <v>10</v>
      </c>
      <c r="B54" s="91">
        <v>0</v>
      </c>
      <c r="C54" s="27">
        <v>0</v>
      </c>
      <c r="D54" s="28" t="s">
        <v>168</v>
      </c>
      <c r="E54" s="22">
        <v>0</v>
      </c>
      <c r="H54" s="45" t="s">
        <v>168</v>
      </c>
      <c r="I54" s="232" t="s">
        <v>168</v>
      </c>
      <c r="J54" s="232" t="s">
        <v>168</v>
      </c>
    </row>
    <row r="55" spans="1:12" x14ac:dyDescent="0.2">
      <c r="A55" s="92"/>
      <c r="B55" s="91"/>
      <c r="C55" s="19"/>
      <c r="D55" s="28"/>
      <c r="E55" s="22"/>
      <c r="H55" s="99"/>
      <c r="I55" s="231"/>
      <c r="J55" s="231"/>
    </row>
    <row r="56" spans="1:12" s="17" customFormat="1" x14ac:dyDescent="0.2">
      <c r="A56" s="11" t="s">
        <v>218</v>
      </c>
      <c r="B56" s="97">
        <v>1969363</v>
      </c>
      <c r="C56" s="13">
        <f>B56-H56</f>
        <v>224106</v>
      </c>
      <c r="D56" s="14">
        <f>C56/H56*100</f>
        <v>12.840859541030348</v>
      </c>
      <c r="E56" s="15">
        <f>IF(B56&lt;I56,-1,IF(B56&gt;J56,1,0))</f>
        <v>1</v>
      </c>
      <c r="F56" s="15"/>
      <c r="G56" s="15"/>
      <c r="H56" s="230">
        <v>1745257</v>
      </c>
      <c r="I56" s="221">
        <v>1663034.033494151</v>
      </c>
      <c r="J56" s="221">
        <v>1827479.966505849</v>
      </c>
    </row>
    <row r="57" spans="1:12" s="17" customFormat="1" x14ac:dyDescent="0.2">
      <c r="A57" s="18"/>
      <c r="B57" s="98" t="s">
        <v>244</v>
      </c>
      <c r="C57" s="19"/>
      <c r="D57" s="28"/>
      <c r="E57" s="22"/>
      <c r="F57" s="22"/>
      <c r="G57" s="22"/>
      <c r="H57" s="230"/>
      <c r="I57" s="231"/>
      <c r="J57" s="231"/>
    </row>
    <row r="58" spans="1:12" x14ac:dyDescent="0.2">
      <c r="A58" s="34" t="s">
        <v>13</v>
      </c>
      <c r="B58" s="98">
        <v>1440214</v>
      </c>
      <c r="C58" s="27">
        <f>B58-H58</f>
        <v>128435</v>
      </c>
      <c r="D58" s="28">
        <f>C58/H58*100</f>
        <v>9.7909022785088027</v>
      </c>
      <c r="E58" s="22">
        <f>IF(B58&lt;I58,-1,IF(B58&gt;J58,1,0))</f>
        <v>1</v>
      </c>
      <c r="F58" s="173">
        <f t="shared" ref="F58:F61" si="12">+B58/1000</f>
        <v>1440.2139999999999</v>
      </c>
      <c r="G58" s="173">
        <f t="shared" ref="G58:G61" si="13">+C58/1000</f>
        <v>128.435</v>
      </c>
      <c r="H58" s="99">
        <v>1311779</v>
      </c>
      <c r="I58" s="224">
        <v>1241728.6079992563</v>
      </c>
      <c r="J58" s="224">
        <v>1381829.3920007437</v>
      </c>
      <c r="K58" s="79"/>
    </row>
    <row r="59" spans="1:12" s="190" customFormat="1" x14ac:dyDescent="0.2">
      <c r="A59" s="34" t="s">
        <v>11</v>
      </c>
      <c r="B59" s="98">
        <v>445858</v>
      </c>
      <c r="C59" s="27">
        <f>B59-H59</f>
        <v>97100</v>
      </c>
      <c r="D59" s="28">
        <f>C59/H59*100</f>
        <v>27.841655245184338</v>
      </c>
      <c r="E59" s="22">
        <f>IF(B59&lt;I59,-1,IF(B59&gt;J59,1,0))</f>
        <v>1</v>
      </c>
      <c r="F59" s="173">
        <f t="shared" si="12"/>
        <v>445.858</v>
      </c>
      <c r="G59" s="173">
        <f t="shared" si="13"/>
        <v>97.1</v>
      </c>
      <c r="H59" s="99">
        <v>348758</v>
      </c>
      <c r="I59" s="224">
        <v>318240.20369955164</v>
      </c>
      <c r="J59" s="224">
        <v>379275.79630044836</v>
      </c>
      <c r="K59" s="99"/>
      <c r="L59" s="99"/>
    </row>
    <row r="60" spans="1:12" s="190" customFormat="1" x14ac:dyDescent="0.2">
      <c r="A60" s="34" t="s">
        <v>14</v>
      </c>
      <c r="B60" s="98">
        <v>47620</v>
      </c>
      <c r="C60" s="27">
        <f>B60-H60</f>
        <v>-6431</v>
      </c>
      <c r="D60" s="28">
        <f>C60/H60*100</f>
        <v>-11.898022238256461</v>
      </c>
      <c r="E60" s="22">
        <f>IF(B60&lt;I60,-1,IF(B60&gt;J60,1,0))</f>
        <v>0</v>
      </c>
      <c r="F60" s="173">
        <f t="shared" si="12"/>
        <v>47.62</v>
      </c>
      <c r="G60" s="173">
        <f t="shared" si="13"/>
        <v>-6.431</v>
      </c>
      <c r="H60" s="99">
        <v>54051</v>
      </c>
      <c r="I60" s="224">
        <v>39716.248185331599</v>
      </c>
      <c r="J60" s="224">
        <v>68385.751814668401</v>
      </c>
      <c r="L60" s="99"/>
    </row>
    <row r="61" spans="1:12" ht="13.5" thickBot="1" x14ac:dyDescent="0.25">
      <c r="A61" s="34" t="s">
        <v>159</v>
      </c>
      <c r="B61" s="100">
        <v>35671</v>
      </c>
      <c r="C61" s="27">
        <f>B61-H61</f>
        <v>5002</v>
      </c>
      <c r="D61" s="28">
        <f>C61/H61*100</f>
        <v>16.309628615214059</v>
      </c>
      <c r="E61" s="22">
        <f>IF(B61&lt;I61,-1,IF(B61&gt;J61,1,0))</f>
        <v>0</v>
      </c>
      <c r="F61" s="173">
        <f t="shared" si="12"/>
        <v>35.670999999999999</v>
      </c>
      <c r="G61" s="173">
        <f t="shared" si="13"/>
        <v>5.0019999999999998</v>
      </c>
      <c r="H61" s="234">
        <v>30669</v>
      </c>
      <c r="I61" s="233">
        <v>18567.842088592595</v>
      </c>
      <c r="J61" s="233">
        <v>42770.157911407405</v>
      </c>
    </row>
    <row r="62" spans="1:12" x14ac:dyDescent="0.2">
      <c r="A62" s="355" t="s">
        <v>46</v>
      </c>
      <c r="B62" s="355"/>
      <c r="C62" s="355"/>
      <c r="D62" s="355"/>
      <c r="E62" s="355"/>
      <c r="F62" s="174"/>
      <c r="G62" s="174"/>
      <c r="H62" s="99"/>
      <c r="I62" s="99"/>
      <c r="J62" s="99"/>
    </row>
    <row r="63" spans="1:12" x14ac:dyDescent="0.2">
      <c r="A63" s="356" t="s">
        <v>47</v>
      </c>
      <c r="B63" s="356"/>
      <c r="C63" s="356"/>
      <c r="D63" s="356"/>
      <c r="E63" s="356"/>
      <c r="F63" s="175"/>
      <c r="G63" s="175"/>
      <c r="H63" s="99"/>
      <c r="I63" s="99"/>
      <c r="J63" s="99"/>
    </row>
    <row r="64" spans="1:12" x14ac:dyDescent="0.2">
      <c r="A64" s="356" t="s">
        <v>170</v>
      </c>
      <c r="B64" s="356"/>
      <c r="C64" s="356"/>
      <c r="D64" s="356"/>
      <c r="E64" s="356"/>
      <c r="F64" s="175"/>
      <c r="G64" s="175"/>
      <c r="H64" s="99"/>
      <c r="I64" s="99"/>
      <c r="J64" s="99"/>
    </row>
    <row r="65" spans="1:10" x14ac:dyDescent="0.2">
      <c r="A65" s="357" t="s">
        <v>48</v>
      </c>
      <c r="B65" s="357"/>
      <c r="C65" s="357"/>
      <c r="D65" s="357"/>
      <c r="E65" s="357"/>
      <c r="F65" s="175"/>
      <c r="G65" s="175"/>
      <c r="H65" s="99"/>
      <c r="I65" s="99"/>
      <c r="J65" s="99"/>
    </row>
    <row r="66" spans="1:10" x14ac:dyDescent="0.2">
      <c r="A66" s="356" t="s">
        <v>160</v>
      </c>
      <c r="B66" s="356"/>
      <c r="C66" s="356"/>
      <c r="D66" s="356"/>
      <c r="E66" s="356"/>
      <c r="F66" s="175"/>
      <c r="G66" s="175"/>
      <c r="H66" s="99"/>
      <c r="I66" s="99"/>
      <c r="J66" s="99"/>
    </row>
    <row r="67" spans="1:10" x14ac:dyDescent="0.2">
      <c r="A67" s="356" t="s">
        <v>157</v>
      </c>
      <c r="B67" s="356"/>
      <c r="C67" s="356"/>
      <c r="D67" s="356"/>
      <c r="E67" s="356"/>
      <c r="F67" s="175"/>
      <c r="G67" s="175"/>
      <c r="H67" s="99"/>
      <c r="I67" s="99"/>
      <c r="J67" s="99"/>
    </row>
    <row r="68" spans="1:10" ht="11.25" customHeight="1" x14ac:dyDescent="0.2">
      <c r="A68" s="341" t="s">
        <v>237</v>
      </c>
      <c r="B68" s="341"/>
      <c r="C68" s="341"/>
      <c r="D68" s="341"/>
      <c r="E68" s="341"/>
      <c r="F68" s="174"/>
      <c r="G68" s="174"/>
      <c r="H68" s="99"/>
      <c r="I68" s="99"/>
      <c r="J68" s="99"/>
    </row>
    <row r="69" spans="1:10" hidden="1" x14ac:dyDescent="0.2">
      <c r="A69" s="77">
        <v>1</v>
      </c>
      <c r="B69" s="77">
        <v>-1</v>
      </c>
      <c r="C69" s="77">
        <v>0</v>
      </c>
      <c r="H69" s="99"/>
      <c r="I69" s="99"/>
      <c r="J69" s="99"/>
    </row>
    <row r="70" spans="1:10" x14ac:dyDescent="0.2">
      <c r="H70" s="99"/>
      <c r="I70" s="99"/>
      <c r="J70" s="99"/>
    </row>
    <row r="71" spans="1:10" x14ac:dyDescent="0.2">
      <c r="H71" s="99"/>
      <c r="I71" s="99"/>
      <c r="J71" s="99"/>
    </row>
  </sheetData>
  <mergeCells count="18">
    <mergeCell ref="A68:E68"/>
    <mergeCell ref="A62:E62"/>
    <mergeCell ref="A63:E63"/>
    <mergeCell ref="A64:E64"/>
    <mergeCell ref="A66:E66"/>
    <mergeCell ref="A67:E67"/>
    <mergeCell ref="A65:E65"/>
    <mergeCell ref="F6:G6"/>
    <mergeCell ref="A1:E1"/>
    <mergeCell ref="A2:E2"/>
    <mergeCell ref="A3:E3"/>
    <mergeCell ref="I4:J4"/>
    <mergeCell ref="A4:A5"/>
    <mergeCell ref="E4:E5"/>
    <mergeCell ref="C4:D4"/>
    <mergeCell ref="H4:H5"/>
    <mergeCell ref="H3:J3"/>
    <mergeCell ref="F4:G4"/>
  </mergeCells>
  <conditionalFormatting sqref="F6">
    <cfRule type="iconSet" priority="5">
      <iconSet iconSet="3Arrows" showValue="0">
        <cfvo type="percent" val="0"/>
        <cfvo type="percent" val="33"/>
        <cfvo type="percent" val="67"/>
      </iconSet>
    </cfRule>
  </conditionalFormatting>
  <conditionalFormatting sqref="A69:C69 E58:E61 E56:G56 E52:G54 E50:G50 E43:G43 E7 E45:E48 E9:E41">
    <cfRule type="iconSet" priority="20">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7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E22" sqref="E22"/>
    </sheetView>
  </sheetViews>
  <sheetFormatPr baseColWidth="10" defaultColWidth="51.42578125" defaultRowHeight="11.25" x14ac:dyDescent="0.2"/>
  <cols>
    <col min="1" max="1" width="34.85546875" style="10" customWidth="1"/>
    <col min="2" max="4" width="9.28515625" style="10" customWidth="1"/>
    <col min="5" max="5" width="19.7109375" style="10" customWidth="1"/>
    <col min="6" max="7" width="5.42578125" style="10" customWidth="1"/>
    <col min="8" max="8" width="13.42578125" style="10" customWidth="1"/>
    <col min="9" max="10" width="10.28515625" style="10" customWidth="1"/>
    <col min="11" max="192" width="14.7109375" style="10" customWidth="1"/>
    <col min="193" max="432" width="14.5703125" style="10" customWidth="1"/>
    <col min="433" max="16384" width="51.42578125" style="10"/>
  </cols>
  <sheetData>
    <row r="1" spans="1:10" x14ac:dyDescent="0.2">
      <c r="A1" s="329" t="s">
        <v>245</v>
      </c>
      <c r="B1" s="329"/>
      <c r="C1" s="329"/>
      <c r="D1" s="329"/>
      <c r="E1" s="329"/>
      <c r="F1" s="169"/>
      <c r="G1" s="169"/>
      <c r="H1" s="257"/>
      <c r="I1" s="257"/>
      <c r="J1" s="257"/>
    </row>
    <row r="2" spans="1:10" x14ac:dyDescent="0.2">
      <c r="A2" s="329" t="s">
        <v>69</v>
      </c>
      <c r="B2" s="329"/>
      <c r="C2" s="329"/>
      <c r="D2" s="329"/>
      <c r="E2" s="329"/>
      <c r="F2" s="169"/>
      <c r="G2" s="169"/>
      <c r="H2" s="257"/>
      <c r="I2" s="257"/>
      <c r="J2" s="257"/>
    </row>
    <row r="3" spans="1:10" ht="12" thickBot="1" x14ac:dyDescent="0.25">
      <c r="A3" s="330" t="s">
        <v>266</v>
      </c>
      <c r="B3" s="330"/>
      <c r="C3" s="330"/>
      <c r="D3" s="330"/>
      <c r="E3" s="330"/>
      <c r="F3" s="170"/>
      <c r="G3" s="170"/>
      <c r="H3" s="326" t="s">
        <v>235</v>
      </c>
      <c r="I3" s="326"/>
      <c r="J3" s="326"/>
    </row>
    <row r="4" spans="1:10" x14ac:dyDescent="0.2">
      <c r="A4" s="349" t="s">
        <v>120</v>
      </c>
      <c r="B4" s="3" t="s">
        <v>265</v>
      </c>
      <c r="C4" s="350" t="s">
        <v>78</v>
      </c>
      <c r="D4" s="350"/>
      <c r="E4" s="351" t="s">
        <v>112</v>
      </c>
      <c r="F4" s="336" t="s">
        <v>205</v>
      </c>
      <c r="G4" s="337"/>
      <c r="H4" s="352" t="s">
        <v>233</v>
      </c>
      <c r="I4" s="346" t="s">
        <v>79</v>
      </c>
      <c r="J4" s="347"/>
    </row>
    <row r="5" spans="1:10" ht="13.5" customHeight="1" thickBot="1" x14ac:dyDescent="0.25">
      <c r="A5" s="345"/>
      <c r="B5" s="6" t="s">
        <v>239</v>
      </c>
      <c r="C5" s="6" t="s">
        <v>53</v>
      </c>
      <c r="D5" s="6" t="s">
        <v>52</v>
      </c>
      <c r="E5" s="334"/>
      <c r="F5" s="160" t="s">
        <v>234</v>
      </c>
      <c r="G5" s="155"/>
      <c r="H5" s="328"/>
      <c r="I5" s="259" t="s">
        <v>80</v>
      </c>
      <c r="J5" s="259" t="s">
        <v>81</v>
      </c>
    </row>
    <row r="6" spans="1:10" x14ac:dyDescent="0.2">
      <c r="A6" s="82"/>
      <c r="B6" s="270"/>
      <c r="C6" s="291"/>
      <c r="D6" s="270"/>
      <c r="E6" s="1"/>
      <c r="F6" s="353"/>
      <c r="G6" s="354"/>
      <c r="H6" s="257"/>
      <c r="I6" s="23"/>
      <c r="J6" s="23"/>
    </row>
    <row r="7" spans="1:10" x14ac:dyDescent="0.2">
      <c r="A7" s="84" t="s">
        <v>1</v>
      </c>
      <c r="B7" s="85">
        <v>1467340</v>
      </c>
      <c r="C7" s="13">
        <f>B7-H7</f>
        <v>169167</v>
      </c>
      <c r="D7" s="14">
        <f>C7/H7*100</f>
        <v>13.031159945554252</v>
      </c>
      <c r="E7" s="15">
        <f>IF(B7&lt;I7,-1,IF(B7&gt;J7,1,0))</f>
        <v>1</v>
      </c>
      <c r="F7" s="171">
        <f>+B7/1000000</f>
        <v>1.4673400000000001</v>
      </c>
      <c r="G7" s="172">
        <f>+C7/1000</f>
        <v>169.167</v>
      </c>
      <c r="H7" s="292">
        <v>1298173</v>
      </c>
      <c r="I7" s="221">
        <v>1218098.0391439246</v>
      </c>
      <c r="J7" s="221">
        <v>1378247.9608560754</v>
      </c>
    </row>
    <row r="8" spans="1:10" x14ac:dyDescent="0.2">
      <c r="A8" s="86"/>
      <c r="B8" s="87"/>
      <c r="C8" s="20"/>
      <c r="D8" s="21"/>
      <c r="E8" s="22"/>
      <c r="F8" s="22"/>
      <c r="G8" s="22"/>
      <c r="H8" s="292"/>
      <c r="I8" s="293"/>
      <c r="J8" s="293"/>
    </row>
    <row r="9" spans="1:10" x14ac:dyDescent="0.2">
      <c r="A9" s="88" t="s">
        <v>2</v>
      </c>
      <c r="B9" s="89">
        <v>60986</v>
      </c>
      <c r="C9" s="25">
        <f>B9-H9</f>
        <v>-14740</v>
      </c>
      <c r="D9" s="21">
        <f>C9/H9*100</f>
        <v>-19.464912975728282</v>
      </c>
      <c r="E9" s="22">
        <f>IF(B9&lt;I9,-1,IF(B9&gt;J9,1,0))</f>
        <v>0</v>
      </c>
      <c r="F9" s="173">
        <f>+B9/1000</f>
        <v>60.985999999999997</v>
      </c>
      <c r="G9" s="173">
        <f>+C9/1000</f>
        <v>-14.74</v>
      </c>
      <c r="H9" s="292">
        <v>75726</v>
      </c>
      <c r="I9" s="223">
        <v>56938.401500489752</v>
      </c>
      <c r="J9" s="223">
        <v>94513.598499510248</v>
      </c>
    </row>
    <row r="10" spans="1:10" x14ac:dyDescent="0.2">
      <c r="A10" s="90" t="s">
        <v>60</v>
      </c>
      <c r="B10" s="91">
        <v>60986</v>
      </c>
      <c r="C10" s="27">
        <f>B10-H10</f>
        <v>-14740</v>
      </c>
      <c r="D10" s="28">
        <f>C10/H10*100</f>
        <v>-19.464912975728282</v>
      </c>
      <c r="E10" s="294">
        <f>IF(B10&lt;I10,-1,IF(B10&gt;J10,1,0))</f>
        <v>0</v>
      </c>
      <c r="F10" s="171"/>
      <c r="G10" s="172"/>
      <c r="H10" s="295">
        <v>75726</v>
      </c>
      <c r="I10" s="224">
        <v>56938.401500489752</v>
      </c>
      <c r="J10" s="224">
        <v>94513.598499510248</v>
      </c>
    </row>
    <row r="11" spans="1:10" x14ac:dyDescent="0.2">
      <c r="A11" s="90"/>
      <c r="B11" s="91"/>
      <c r="C11" s="19"/>
      <c r="D11" s="28"/>
      <c r="E11" s="22"/>
      <c r="F11" s="171"/>
      <c r="G11" s="172"/>
      <c r="H11" s="295"/>
      <c r="I11" s="293"/>
      <c r="J11" s="293"/>
    </row>
    <row r="12" spans="1:10" s="17" customFormat="1" x14ac:dyDescent="0.2">
      <c r="A12" s="88" t="s">
        <v>3</v>
      </c>
      <c r="B12" s="89">
        <v>286293</v>
      </c>
      <c r="C12" s="25">
        <f>B12-H12</f>
        <v>10419</v>
      </c>
      <c r="D12" s="21">
        <f>C12/H12*100</f>
        <v>3.7767241566802237</v>
      </c>
      <c r="E12" s="202">
        <f>IF(B12&lt;I12,-1,IF(B12&gt;J12,1,0))</f>
        <v>0</v>
      </c>
      <c r="F12" s="173">
        <f>+B12/1000</f>
        <v>286.29300000000001</v>
      </c>
      <c r="G12" s="173">
        <f>+C12/1000</f>
        <v>10.419</v>
      </c>
      <c r="H12" s="292">
        <v>275874</v>
      </c>
      <c r="I12" s="223">
        <v>238518.24549920383</v>
      </c>
      <c r="J12" s="223">
        <v>313229.7545007962</v>
      </c>
    </row>
    <row r="13" spans="1:10" x14ac:dyDescent="0.2">
      <c r="A13" s="90" t="s">
        <v>4</v>
      </c>
      <c r="B13" s="91">
        <v>159951</v>
      </c>
      <c r="C13" s="27">
        <f>B13-H13</f>
        <v>-14758</v>
      </c>
      <c r="D13" s="28">
        <f>C13/H13*100</f>
        <v>-8.4471893262510793</v>
      </c>
      <c r="E13" s="22">
        <f>IF(B13&lt;I13,-1,IF(B13&gt;J13,1,0))</f>
        <v>0</v>
      </c>
      <c r="F13" s="171"/>
      <c r="G13" s="172"/>
      <c r="H13" s="295">
        <v>174709</v>
      </c>
      <c r="I13" s="224">
        <v>144219.34973459796</v>
      </c>
      <c r="J13" s="224">
        <v>205198.65026540204</v>
      </c>
    </row>
    <row r="14" spans="1:10" x14ac:dyDescent="0.2">
      <c r="A14" s="90" t="s">
        <v>5</v>
      </c>
      <c r="B14" s="91">
        <v>105422</v>
      </c>
      <c r="C14" s="27">
        <f>B14-H14</f>
        <v>23018</v>
      </c>
      <c r="D14" s="28">
        <f>C14/H14*100</f>
        <v>27.933110043201786</v>
      </c>
      <c r="E14" s="22">
        <f>IF(B14&lt;I14,-1,IF(B14&gt;J14,1,0))</f>
        <v>1</v>
      </c>
      <c r="F14" s="171"/>
      <c r="G14" s="172"/>
      <c r="H14" s="295">
        <v>82404</v>
      </c>
      <c r="I14" s="224">
        <v>61399.932206271733</v>
      </c>
      <c r="J14" s="224">
        <v>103408.06779372826</v>
      </c>
    </row>
    <row r="15" spans="1:10" ht="12.75" x14ac:dyDescent="0.2">
      <c r="A15" s="90" t="s">
        <v>121</v>
      </c>
      <c r="B15" s="91">
        <v>20920</v>
      </c>
      <c r="C15" s="27">
        <f>B15-H15</f>
        <v>2159</v>
      </c>
      <c r="D15" s="28">
        <f>C15/H15*100</f>
        <v>11.50791535632429</v>
      </c>
      <c r="E15" s="22">
        <f>IF(B15&lt;I15,-1,IF(B15&gt;J15,1,0))</f>
        <v>0</v>
      </c>
      <c r="F15" s="171"/>
      <c r="G15" s="172"/>
      <c r="H15" s="295">
        <v>18761</v>
      </c>
      <c r="I15" s="224">
        <v>11500.147176549135</v>
      </c>
      <c r="J15" s="224">
        <v>26021.852823450863</v>
      </c>
    </row>
    <row r="16" spans="1:10" x14ac:dyDescent="0.2">
      <c r="A16" s="90"/>
      <c r="B16" s="91"/>
      <c r="C16" s="19"/>
      <c r="D16" s="28"/>
      <c r="E16" s="22"/>
      <c r="F16" s="171"/>
      <c r="G16" s="172"/>
      <c r="H16" s="295"/>
      <c r="I16" s="293"/>
      <c r="J16" s="293"/>
    </row>
    <row r="17" spans="1:10" x14ac:dyDescent="0.2">
      <c r="A17" s="88" t="s">
        <v>54</v>
      </c>
      <c r="B17" s="89">
        <v>1101541</v>
      </c>
      <c r="C17" s="25">
        <f t="shared" ref="C17:C26" si="0">B17-H17</f>
        <v>161407</v>
      </c>
      <c r="D17" s="21">
        <f t="shared" ref="D17:D26" si="1">C17/H17*100</f>
        <v>17.168510020911913</v>
      </c>
      <c r="E17" s="22">
        <f>IF(B17&lt;I17,-1,IF(B17&gt;J17,1,0))</f>
        <v>1</v>
      </c>
      <c r="F17" s="171">
        <f>+B17/1000000</f>
        <v>1.1015410000000001</v>
      </c>
      <c r="G17" s="173">
        <f>+C17/1000</f>
        <v>161.40700000000001</v>
      </c>
      <c r="H17" s="292">
        <v>940134</v>
      </c>
      <c r="I17" s="223">
        <v>876202.75738494692</v>
      </c>
      <c r="J17" s="223">
        <v>1004065.2426150531</v>
      </c>
    </row>
    <row r="18" spans="1:10" x14ac:dyDescent="0.2">
      <c r="A18" s="90" t="s">
        <v>70</v>
      </c>
      <c r="B18" s="91">
        <v>262334</v>
      </c>
      <c r="C18" s="27">
        <f t="shared" si="0"/>
        <v>39643</v>
      </c>
      <c r="D18" s="28">
        <f t="shared" si="1"/>
        <v>17.801797108998567</v>
      </c>
      <c r="E18" s="22">
        <f t="shared" ref="E18:E25" si="2">IF(B18&lt;I18,-1,IF(B18&gt;J18,1,0))</f>
        <v>1</v>
      </c>
      <c r="F18" s="173">
        <f>+B18/1000</f>
        <v>262.334</v>
      </c>
      <c r="G18" s="173">
        <f t="shared" ref="G18:G26" si="3">+C18/1000</f>
        <v>39.643000000000001</v>
      </c>
      <c r="H18" s="295">
        <v>222691</v>
      </c>
      <c r="I18" s="224">
        <v>190567.43010029563</v>
      </c>
      <c r="J18" s="224">
        <v>254814.56989970437</v>
      </c>
    </row>
    <row r="19" spans="1:10" x14ac:dyDescent="0.2">
      <c r="A19" s="90" t="s">
        <v>6</v>
      </c>
      <c r="B19" s="91">
        <v>86748</v>
      </c>
      <c r="C19" s="27">
        <f t="shared" si="0"/>
        <v>6519</v>
      </c>
      <c r="D19" s="28">
        <f t="shared" si="1"/>
        <v>8.1254907826347083</v>
      </c>
      <c r="E19" s="22">
        <f t="shared" si="2"/>
        <v>0</v>
      </c>
      <c r="F19" s="173">
        <f t="shared" ref="F19:F26" si="4">+B19/1000</f>
        <v>86.748000000000005</v>
      </c>
      <c r="G19" s="173">
        <f t="shared" si="3"/>
        <v>6.5190000000000001</v>
      </c>
      <c r="H19" s="295">
        <v>80229</v>
      </c>
      <c r="I19" s="224">
        <v>60833.679558794276</v>
      </c>
      <c r="J19" s="224">
        <v>99624.320441205724</v>
      </c>
    </row>
    <row r="20" spans="1:10" x14ac:dyDescent="0.2">
      <c r="A20" s="90" t="s">
        <v>71</v>
      </c>
      <c r="B20" s="91">
        <v>100363</v>
      </c>
      <c r="C20" s="27">
        <f t="shared" si="0"/>
        <v>43515</v>
      </c>
      <c r="D20" s="28">
        <f t="shared" si="1"/>
        <v>76.5462285392626</v>
      </c>
      <c r="E20" s="22">
        <f t="shared" si="2"/>
        <v>1</v>
      </c>
      <c r="F20" s="173">
        <f t="shared" si="4"/>
        <v>100.363</v>
      </c>
      <c r="G20" s="173">
        <f t="shared" si="3"/>
        <v>43.515000000000001</v>
      </c>
      <c r="H20" s="295">
        <v>56848</v>
      </c>
      <c r="I20" s="224">
        <v>42231.590748996678</v>
      </c>
      <c r="J20" s="224">
        <v>71464.409251003322</v>
      </c>
    </row>
    <row r="21" spans="1:10" x14ac:dyDescent="0.2">
      <c r="A21" s="90" t="s">
        <v>72</v>
      </c>
      <c r="B21" s="91">
        <v>57660</v>
      </c>
      <c r="C21" s="27">
        <f t="shared" si="0"/>
        <v>21666</v>
      </c>
      <c r="D21" s="28">
        <f t="shared" si="1"/>
        <v>60.193365560926829</v>
      </c>
      <c r="E21" s="22">
        <v>0</v>
      </c>
      <c r="F21" s="173">
        <f t="shared" si="4"/>
        <v>57.66</v>
      </c>
      <c r="G21" s="173">
        <f t="shared" si="3"/>
        <v>21.666</v>
      </c>
      <c r="H21" s="295">
        <v>35994</v>
      </c>
      <c r="I21" s="224">
        <v>21130.071364317715</v>
      </c>
      <c r="J21" s="224">
        <v>50857.928635682285</v>
      </c>
    </row>
    <row r="22" spans="1:10" ht="22.5" x14ac:dyDescent="0.2">
      <c r="A22" s="90" t="s">
        <v>62</v>
      </c>
      <c r="B22" s="91">
        <v>138829</v>
      </c>
      <c r="C22" s="27">
        <f t="shared" si="0"/>
        <v>1506</v>
      </c>
      <c r="D22" s="28">
        <f t="shared" si="1"/>
        <v>1.0966844592675662</v>
      </c>
      <c r="E22" s="22">
        <f t="shared" si="2"/>
        <v>0</v>
      </c>
      <c r="F22" s="173">
        <f t="shared" si="4"/>
        <v>138.82900000000001</v>
      </c>
      <c r="G22" s="173">
        <f t="shared" si="3"/>
        <v>1.506</v>
      </c>
      <c r="H22" s="296">
        <v>137323</v>
      </c>
      <c r="I22" s="227">
        <v>111053.52559963962</v>
      </c>
      <c r="J22" s="227">
        <v>163592.4744003604</v>
      </c>
    </row>
    <row r="23" spans="1:10" x14ac:dyDescent="0.2">
      <c r="A23" s="90" t="s">
        <v>61</v>
      </c>
      <c r="B23" s="91">
        <v>65089</v>
      </c>
      <c r="C23" s="27">
        <f t="shared" si="0"/>
        <v>-5261</v>
      </c>
      <c r="D23" s="28">
        <f t="shared" si="1"/>
        <v>-7.4783226723525233</v>
      </c>
      <c r="E23" s="22">
        <f t="shared" si="2"/>
        <v>0</v>
      </c>
      <c r="F23" s="173">
        <f t="shared" si="4"/>
        <v>65.088999999999999</v>
      </c>
      <c r="G23" s="173">
        <f t="shared" si="3"/>
        <v>-5.2610000000000001</v>
      </c>
      <c r="H23" s="295">
        <v>70350</v>
      </c>
      <c r="I23" s="224">
        <v>51673.356067361288</v>
      </c>
      <c r="J23" s="224">
        <v>89026.643932638719</v>
      </c>
    </row>
    <row r="24" spans="1:10" s="257" customFormat="1" x14ac:dyDescent="0.2">
      <c r="A24" s="90" t="s">
        <v>40</v>
      </c>
      <c r="B24" s="91">
        <v>152633</v>
      </c>
      <c r="C24" s="27">
        <f t="shared" si="0"/>
        <v>-24502</v>
      </c>
      <c r="D24" s="28">
        <f t="shared" si="1"/>
        <v>-13.83238772687498</v>
      </c>
      <c r="E24" s="22">
        <f t="shared" si="2"/>
        <v>0</v>
      </c>
      <c r="F24" s="173">
        <f t="shared" si="4"/>
        <v>152.63300000000001</v>
      </c>
      <c r="G24" s="173">
        <f t="shared" si="3"/>
        <v>-24.501999999999999</v>
      </c>
      <c r="H24" s="295">
        <v>177135</v>
      </c>
      <c r="I24" s="224">
        <v>148750.32404747608</v>
      </c>
      <c r="J24" s="224">
        <v>205519.67595252392</v>
      </c>
    </row>
    <row r="25" spans="1:10" s="257" customFormat="1" ht="12.75" x14ac:dyDescent="0.2">
      <c r="A25" s="90" t="s">
        <v>122</v>
      </c>
      <c r="B25" s="91">
        <v>156181</v>
      </c>
      <c r="C25" s="27">
        <f t="shared" si="0"/>
        <v>59133</v>
      </c>
      <c r="D25" s="28">
        <f t="shared" si="1"/>
        <v>60.931703899101478</v>
      </c>
      <c r="E25" s="22">
        <f t="shared" si="2"/>
        <v>1</v>
      </c>
      <c r="F25" s="173">
        <f t="shared" si="4"/>
        <v>156.18100000000001</v>
      </c>
      <c r="G25" s="173">
        <f t="shared" si="3"/>
        <v>59.133000000000003</v>
      </c>
      <c r="H25" s="295">
        <v>97048</v>
      </c>
      <c r="I25" s="224">
        <v>75669.126927081001</v>
      </c>
      <c r="J25" s="224">
        <v>118426.873072919</v>
      </c>
    </row>
    <row r="26" spans="1:10" s="257" customFormat="1" x14ac:dyDescent="0.2">
      <c r="A26" s="90" t="s">
        <v>63</v>
      </c>
      <c r="B26" s="91">
        <v>81704</v>
      </c>
      <c r="C26" s="27">
        <f t="shared" si="0"/>
        <v>19188</v>
      </c>
      <c r="D26" s="28">
        <f t="shared" si="1"/>
        <v>30.692942606692686</v>
      </c>
      <c r="E26" s="22">
        <f>IF(B26&lt;I26,-1,IF(B26&gt;J26,1,0))</f>
        <v>1</v>
      </c>
      <c r="F26" s="173">
        <f t="shared" si="4"/>
        <v>81.703999999999994</v>
      </c>
      <c r="G26" s="173">
        <f t="shared" si="3"/>
        <v>19.187999999999999</v>
      </c>
      <c r="H26" s="295">
        <v>62516</v>
      </c>
      <c r="I26" s="224">
        <v>49336.354574737357</v>
      </c>
      <c r="J26" s="224">
        <v>75695.645425262643</v>
      </c>
    </row>
    <row r="27" spans="1:10" x14ac:dyDescent="0.2">
      <c r="A27" s="90"/>
      <c r="B27" s="91" t="s">
        <v>244</v>
      </c>
      <c r="C27" s="20"/>
      <c r="D27" s="21"/>
      <c r="E27" s="22"/>
      <c r="F27" s="171"/>
      <c r="G27" s="172"/>
      <c r="H27" s="295"/>
      <c r="I27" s="293"/>
      <c r="J27" s="293"/>
    </row>
    <row r="28" spans="1:10" x14ac:dyDescent="0.2">
      <c r="A28" s="88" t="s">
        <v>7</v>
      </c>
      <c r="B28" s="89">
        <v>18520</v>
      </c>
      <c r="C28" s="25">
        <f>B28-H28</f>
        <v>12081</v>
      </c>
      <c r="D28" s="21">
        <f>C28/H28*100</f>
        <v>187.62230159962726</v>
      </c>
      <c r="E28" s="22">
        <v>0</v>
      </c>
      <c r="F28" s="171"/>
      <c r="G28" s="172"/>
      <c r="H28" s="292">
        <v>6439</v>
      </c>
      <c r="I28" s="223">
        <v>1092.3297867761594</v>
      </c>
      <c r="J28" s="223">
        <v>11785.670213223841</v>
      </c>
    </row>
    <row r="29" spans="1:10" x14ac:dyDescent="0.2">
      <c r="A29" s="92"/>
      <c r="B29" s="91"/>
      <c r="C29" s="19"/>
      <c r="D29" s="28"/>
      <c r="E29" s="22"/>
      <c r="F29" s="22"/>
      <c r="G29" s="22"/>
      <c r="H29" s="295"/>
      <c r="I29" s="293"/>
      <c r="J29" s="293"/>
    </row>
    <row r="30" spans="1:10" x14ac:dyDescent="0.2">
      <c r="A30" s="93" t="s">
        <v>206</v>
      </c>
      <c r="B30" s="94">
        <v>1467340</v>
      </c>
      <c r="C30" s="13">
        <f>B30-H30</f>
        <v>169167</v>
      </c>
      <c r="D30" s="14">
        <f>C30/H30*100</f>
        <v>13.031159945554252</v>
      </c>
      <c r="E30" s="15">
        <f>IF(B30&lt;I30,-1,IF(B30&gt;J30,1,0))</f>
        <v>1</v>
      </c>
      <c r="F30" s="22"/>
      <c r="G30" s="22"/>
      <c r="H30" s="292">
        <v>1298173</v>
      </c>
      <c r="I30" s="223">
        <v>1218098.0391439246</v>
      </c>
      <c r="J30" s="223">
        <v>1378247.9608560754</v>
      </c>
    </row>
    <row r="31" spans="1:10" x14ac:dyDescent="0.2">
      <c r="A31" s="92"/>
      <c r="B31" s="91"/>
      <c r="C31" s="19"/>
      <c r="D31" s="28"/>
      <c r="E31" s="22"/>
      <c r="F31" s="22"/>
      <c r="G31" s="22"/>
      <c r="H31" s="292"/>
      <c r="I31" s="223"/>
      <c r="J31" s="223"/>
    </row>
    <row r="32" spans="1:10" x14ac:dyDescent="0.2">
      <c r="A32" s="186" t="s">
        <v>207</v>
      </c>
      <c r="B32" s="91">
        <v>13520</v>
      </c>
      <c r="C32" s="27">
        <f t="shared" ref="C32:C41" si="5">B32-H32</f>
        <v>2925</v>
      </c>
      <c r="D32" s="28">
        <f t="shared" ref="D32:D41" si="6">C32/H32*100</f>
        <v>27.607361963190186</v>
      </c>
      <c r="E32" s="22">
        <f t="shared" ref="E32:E40" si="7">IF(B32&lt;I32,-1,IF(B32&gt;J32,1,0))</f>
        <v>0</v>
      </c>
      <c r="F32" s="22"/>
      <c r="G32" s="22"/>
      <c r="H32" s="295">
        <v>10595</v>
      </c>
      <c r="I32" s="224">
        <v>3713.009635387436</v>
      </c>
      <c r="J32" s="224">
        <v>17476.990364612564</v>
      </c>
    </row>
    <row r="33" spans="1:10" x14ac:dyDescent="0.2">
      <c r="A33" s="96" t="s">
        <v>208</v>
      </c>
      <c r="B33" s="91">
        <v>210341</v>
      </c>
      <c r="C33" s="27">
        <f t="shared" si="5"/>
        <v>9570</v>
      </c>
      <c r="D33" s="28">
        <f t="shared" si="6"/>
        <v>4.7666246619282662</v>
      </c>
      <c r="E33" s="22">
        <f t="shared" si="7"/>
        <v>0</v>
      </c>
      <c r="F33" s="22"/>
      <c r="G33" s="22"/>
      <c r="H33" s="295">
        <v>200771</v>
      </c>
      <c r="I33" s="224">
        <v>167482.40032804117</v>
      </c>
      <c r="J33" s="224">
        <v>234059.59967195883</v>
      </c>
    </row>
    <row r="34" spans="1:10" x14ac:dyDescent="0.2">
      <c r="A34" s="96" t="s">
        <v>209</v>
      </c>
      <c r="B34" s="91">
        <v>192017</v>
      </c>
      <c r="C34" s="27">
        <f t="shared" si="5"/>
        <v>69988</v>
      </c>
      <c r="D34" s="28">
        <f t="shared" si="6"/>
        <v>57.353579886748228</v>
      </c>
      <c r="E34" s="22">
        <f t="shared" si="7"/>
        <v>1</v>
      </c>
      <c r="F34" s="22"/>
      <c r="G34" s="22"/>
      <c r="H34" s="295">
        <v>122029</v>
      </c>
      <c r="I34" s="224">
        <v>98231.975462649774</v>
      </c>
      <c r="J34" s="224">
        <v>145826.02453735023</v>
      </c>
    </row>
    <row r="35" spans="1:10" x14ac:dyDescent="0.2">
      <c r="A35" s="96" t="s">
        <v>210</v>
      </c>
      <c r="B35" s="91">
        <v>119406</v>
      </c>
      <c r="C35" s="27">
        <f t="shared" si="5"/>
        <v>-18262</v>
      </c>
      <c r="D35" s="28">
        <f t="shared" si="6"/>
        <v>-13.265246825696602</v>
      </c>
      <c r="E35" s="22">
        <f t="shared" si="7"/>
        <v>0</v>
      </c>
      <c r="F35" s="22"/>
      <c r="G35" s="22"/>
      <c r="H35" s="295">
        <v>137668</v>
      </c>
      <c r="I35" s="224">
        <v>115401.74952745007</v>
      </c>
      <c r="J35" s="224">
        <v>159934.25047254993</v>
      </c>
    </row>
    <row r="36" spans="1:10" ht="22.5" x14ac:dyDescent="0.2">
      <c r="A36" s="96" t="s">
        <v>211</v>
      </c>
      <c r="B36" s="91">
        <v>317127</v>
      </c>
      <c r="C36" s="27">
        <f t="shared" si="5"/>
        <v>59071</v>
      </c>
      <c r="D36" s="28">
        <f t="shared" si="6"/>
        <v>22.890767895340545</v>
      </c>
      <c r="E36" s="22">
        <f t="shared" si="7"/>
        <v>1</v>
      </c>
      <c r="F36" s="22"/>
      <c r="G36" s="22"/>
      <c r="H36" s="296">
        <v>258056</v>
      </c>
      <c r="I36" s="227">
        <v>227129.24425059633</v>
      </c>
      <c r="J36" s="227">
        <v>288982.75574940367</v>
      </c>
    </row>
    <row r="37" spans="1:10" ht="22.5" x14ac:dyDescent="0.2">
      <c r="A37" s="96" t="s">
        <v>212</v>
      </c>
      <c r="B37" s="91">
        <v>17720</v>
      </c>
      <c r="C37" s="27">
        <f t="shared" si="5"/>
        <v>-6274</v>
      </c>
      <c r="D37" s="28">
        <f t="shared" si="6"/>
        <v>-26.148203717596065</v>
      </c>
      <c r="E37" s="22">
        <f t="shared" si="7"/>
        <v>0</v>
      </c>
      <c r="F37" s="22"/>
      <c r="G37" s="22"/>
      <c r="H37" s="296">
        <v>23994</v>
      </c>
      <c r="I37" s="227">
        <v>14718.22877766007</v>
      </c>
      <c r="J37" s="227">
        <v>33269.771222339928</v>
      </c>
    </row>
    <row r="38" spans="1:10" ht="22.5" x14ac:dyDescent="0.2">
      <c r="A38" s="96" t="s">
        <v>213</v>
      </c>
      <c r="B38" s="91">
        <v>180466</v>
      </c>
      <c r="C38" s="27">
        <f t="shared" si="5"/>
        <v>2377</v>
      </c>
      <c r="D38" s="28">
        <f t="shared" si="6"/>
        <v>1.3347258954792267</v>
      </c>
      <c r="E38" s="22">
        <f t="shared" si="7"/>
        <v>0</v>
      </c>
      <c r="F38" s="22"/>
      <c r="G38" s="22"/>
      <c r="H38" s="296">
        <v>178089</v>
      </c>
      <c r="I38" s="227">
        <v>151474.4044528731</v>
      </c>
      <c r="J38" s="227">
        <v>204703.5955471269</v>
      </c>
    </row>
    <row r="39" spans="1:10" ht="22.5" x14ac:dyDescent="0.2">
      <c r="A39" s="96" t="s">
        <v>214</v>
      </c>
      <c r="B39" s="91">
        <v>114606</v>
      </c>
      <c r="C39" s="27">
        <f t="shared" si="5"/>
        <v>-5445</v>
      </c>
      <c r="D39" s="28">
        <f t="shared" si="6"/>
        <v>-4.5355723817377616</v>
      </c>
      <c r="E39" s="22">
        <f t="shared" si="7"/>
        <v>0</v>
      </c>
      <c r="F39" s="22"/>
      <c r="G39" s="22"/>
      <c r="H39" s="296">
        <v>120051</v>
      </c>
      <c r="I39" s="227">
        <v>97382.701216731264</v>
      </c>
      <c r="J39" s="227">
        <v>142719.29878326872</v>
      </c>
    </row>
    <row r="40" spans="1:10" x14ac:dyDescent="0.2">
      <c r="A40" s="186" t="s">
        <v>215</v>
      </c>
      <c r="B40" s="91">
        <v>285598</v>
      </c>
      <c r="C40" s="27">
        <f t="shared" si="5"/>
        <v>39306</v>
      </c>
      <c r="D40" s="28">
        <f t="shared" si="6"/>
        <v>15.959105452065028</v>
      </c>
      <c r="E40" s="22">
        <f t="shared" si="7"/>
        <v>1</v>
      </c>
      <c r="F40" s="22"/>
      <c r="G40" s="22"/>
      <c r="H40" s="295">
        <v>246292</v>
      </c>
      <c r="I40" s="224">
        <v>215818.26383194537</v>
      </c>
      <c r="J40" s="224">
        <v>276765.73616805463</v>
      </c>
    </row>
    <row r="41" spans="1:10" x14ac:dyDescent="0.2">
      <c r="A41" s="186" t="s">
        <v>10</v>
      </c>
      <c r="B41" s="91">
        <v>16539</v>
      </c>
      <c r="C41" s="27">
        <f t="shared" si="5"/>
        <v>15911</v>
      </c>
      <c r="D41" s="28">
        <f t="shared" si="6"/>
        <v>2533.5987261146497</v>
      </c>
      <c r="E41" s="22">
        <v>0</v>
      </c>
      <c r="F41" s="22"/>
      <c r="G41" s="22"/>
      <c r="H41" s="295">
        <v>628</v>
      </c>
      <c r="I41" s="224">
        <v>65.562499655094598</v>
      </c>
      <c r="J41" s="224">
        <v>1190.4375003449054</v>
      </c>
    </row>
    <row r="42" spans="1:10" x14ac:dyDescent="0.2">
      <c r="A42" s="92"/>
      <c r="B42" s="91"/>
      <c r="C42" s="19"/>
      <c r="D42" s="28"/>
      <c r="E42" s="22"/>
      <c r="F42" s="22"/>
      <c r="G42" s="22"/>
      <c r="H42" s="295"/>
      <c r="I42" s="293"/>
      <c r="J42" s="293"/>
    </row>
    <row r="43" spans="1:10" x14ac:dyDescent="0.2">
      <c r="A43" s="93" t="s">
        <v>216</v>
      </c>
      <c r="B43" s="94">
        <v>1467340</v>
      </c>
      <c r="C43" s="13">
        <f>B43-H43</f>
        <v>169167</v>
      </c>
      <c r="D43" s="14">
        <f>C43/H43*100</f>
        <v>13.031159945554252</v>
      </c>
      <c r="E43" s="15">
        <f>IF(B43&lt;I43,-1,IF(B43&gt;J43,1,0))</f>
        <v>1</v>
      </c>
      <c r="F43" s="15"/>
      <c r="G43" s="15"/>
      <c r="H43" s="292">
        <v>1298173</v>
      </c>
      <c r="I43" s="221">
        <v>1218098.0391439246</v>
      </c>
      <c r="J43" s="221">
        <v>1378247.9608560754</v>
      </c>
    </row>
    <row r="44" spans="1:10" x14ac:dyDescent="0.2">
      <c r="A44" s="95"/>
      <c r="B44" s="91" t="s">
        <v>244</v>
      </c>
      <c r="C44" s="19"/>
      <c r="D44" s="28"/>
      <c r="E44" s="22"/>
      <c r="F44" s="22"/>
      <c r="G44" s="22"/>
      <c r="H44" s="292"/>
      <c r="I44" s="293"/>
      <c r="J44" s="293"/>
    </row>
    <row r="45" spans="1:10" ht="12.75" x14ac:dyDescent="0.2">
      <c r="A45" s="96" t="s">
        <v>123</v>
      </c>
      <c r="B45" s="91">
        <v>415878</v>
      </c>
      <c r="C45" s="27">
        <f>B45-H45</f>
        <v>82483</v>
      </c>
      <c r="D45" s="28">
        <f>C45/H45*100</f>
        <v>24.740323040237556</v>
      </c>
      <c r="E45" s="22">
        <f>IF(B45&lt;I45,-1,IF(B45&gt;J45,1,0))</f>
        <v>1</v>
      </c>
      <c r="F45" s="173">
        <f t="shared" ref="F45:G47" si="8">+B45/1000</f>
        <v>415.87799999999999</v>
      </c>
      <c r="G45" s="173">
        <f t="shared" si="8"/>
        <v>82.483000000000004</v>
      </c>
      <c r="H45" s="295">
        <v>333395</v>
      </c>
      <c r="I45" s="224">
        <v>288449.51032349368</v>
      </c>
      <c r="J45" s="224">
        <v>378340.48967650632</v>
      </c>
    </row>
    <row r="46" spans="1:10" ht="12.75" x14ac:dyDescent="0.2">
      <c r="A46" s="96" t="s">
        <v>124</v>
      </c>
      <c r="B46" s="91">
        <v>749325</v>
      </c>
      <c r="C46" s="27">
        <f>B46-H46</f>
        <v>31467</v>
      </c>
      <c r="D46" s="28">
        <f>C46/H46*100</f>
        <v>4.3834574525881163</v>
      </c>
      <c r="E46" s="22">
        <f>IF(B46&lt;I46,-1,IF(B46&gt;J46,1,0))</f>
        <v>0</v>
      </c>
      <c r="F46" s="173">
        <f t="shared" si="8"/>
        <v>749.32500000000005</v>
      </c>
      <c r="G46" s="173">
        <f t="shared" si="8"/>
        <v>31.466999999999999</v>
      </c>
      <c r="H46" s="295">
        <v>717858</v>
      </c>
      <c r="I46" s="224">
        <v>660846.52936454676</v>
      </c>
      <c r="J46" s="224">
        <v>774869.47063545324</v>
      </c>
    </row>
    <row r="47" spans="1:10" x14ac:dyDescent="0.2">
      <c r="A47" s="96" t="s">
        <v>12</v>
      </c>
      <c r="B47" s="91">
        <v>285598</v>
      </c>
      <c r="C47" s="27">
        <f>B47-H47</f>
        <v>39306</v>
      </c>
      <c r="D47" s="28">
        <f>C47/H47*100</f>
        <v>15.959105452065028</v>
      </c>
      <c r="E47" s="22">
        <f>IF(B47&lt;I47,-1,IF(B47&gt;J47,1,0))</f>
        <v>1</v>
      </c>
      <c r="F47" s="173">
        <f t="shared" si="8"/>
        <v>285.59800000000001</v>
      </c>
      <c r="G47" s="173">
        <f t="shared" si="8"/>
        <v>39.305999999999997</v>
      </c>
      <c r="H47" s="295">
        <v>246292</v>
      </c>
      <c r="I47" s="224">
        <v>215810.44403802714</v>
      </c>
      <c r="J47" s="224">
        <v>276773.55596197286</v>
      </c>
    </row>
    <row r="48" spans="1:10" x14ac:dyDescent="0.2">
      <c r="A48" s="96" t="s">
        <v>10</v>
      </c>
      <c r="B48" s="91">
        <v>16539</v>
      </c>
      <c r="C48" s="27">
        <f>B48-H48</f>
        <v>15911</v>
      </c>
      <c r="D48" s="28">
        <f>C48/H48*100</f>
        <v>2533.5987261146497</v>
      </c>
      <c r="E48" s="22">
        <v>0</v>
      </c>
      <c r="F48" s="173"/>
      <c r="G48" s="173"/>
      <c r="H48" s="295">
        <v>628</v>
      </c>
      <c r="I48" s="224">
        <v>65.500495963208664</v>
      </c>
      <c r="J48" s="224">
        <v>1190.4995040367912</v>
      </c>
    </row>
    <row r="49" spans="1:10" x14ac:dyDescent="0.2">
      <c r="A49" s="92"/>
      <c r="B49" s="91"/>
      <c r="C49" s="20"/>
      <c r="D49" s="21"/>
      <c r="E49" s="22"/>
      <c r="F49" s="22"/>
      <c r="G49" s="22"/>
      <c r="H49" s="295"/>
      <c r="I49" s="293"/>
      <c r="J49" s="293"/>
    </row>
    <row r="50" spans="1:10" x14ac:dyDescent="0.2">
      <c r="A50" s="93" t="s">
        <v>217</v>
      </c>
      <c r="B50" s="94">
        <v>1467340</v>
      </c>
      <c r="C50" s="13">
        <f>B50-H50</f>
        <v>169167</v>
      </c>
      <c r="D50" s="14">
        <f>C50/H50*100</f>
        <v>13.031159945554252</v>
      </c>
      <c r="E50" s="15">
        <f>IF(B50&lt;I50,-1,IF(B50&gt;J50,1,0))</f>
        <v>1</v>
      </c>
      <c r="F50" s="15"/>
      <c r="G50" s="15"/>
      <c r="H50" s="292">
        <v>1298173</v>
      </c>
      <c r="I50" s="221">
        <v>1218098.0391439246</v>
      </c>
      <c r="J50" s="221">
        <v>1378247.9608560754</v>
      </c>
    </row>
    <row r="51" spans="1:10" x14ac:dyDescent="0.2">
      <c r="A51" s="95"/>
      <c r="B51" s="91"/>
      <c r="C51" s="19"/>
      <c r="D51" s="28"/>
      <c r="E51" s="22"/>
      <c r="F51" s="22"/>
      <c r="G51" s="22"/>
      <c r="H51" s="292"/>
      <c r="I51" s="293"/>
      <c r="J51" s="293"/>
    </row>
    <row r="52" spans="1:10" s="257" customFormat="1" x14ac:dyDescent="0.2">
      <c r="A52" s="96" t="s">
        <v>8</v>
      </c>
      <c r="B52" s="91">
        <v>205589</v>
      </c>
      <c r="C52" s="27">
        <f>B52-H52</f>
        <v>-26125</v>
      </c>
      <c r="D52" s="28">
        <f>C52/H52*100</f>
        <v>-11.274674814642188</v>
      </c>
      <c r="E52" s="22">
        <f>IF(B52&lt;I52,-1,IF(B52&gt;J52,1,0))</f>
        <v>0</v>
      </c>
      <c r="F52" s="22"/>
      <c r="G52" s="22"/>
      <c r="H52" s="295">
        <v>231714</v>
      </c>
      <c r="I52" s="224">
        <v>199419.29761634514</v>
      </c>
      <c r="J52" s="224">
        <v>264008.70238365483</v>
      </c>
    </row>
    <row r="53" spans="1:10" x14ac:dyDescent="0.2">
      <c r="A53" s="96" t="s">
        <v>9</v>
      </c>
      <c r="B53" s="91">
        <v>1261751</v>
      </c>
      <c r="C53" s="27">
        <f>B53-H53</f>
        <v>195292</v>
      </c>
      <c r="D53" s="28">
        <f>C53/H53*100</f>
        <v>18.312190154520707</v>
      </c>
      <c r="E53" s="22">
        <f>IF(B53&lt;I53,-1,IF(B53&gt;J53,1,0))</f>
        <v>1</v>
      </c>
      <c r="F53" s="22"/>
      <c r="G53" s="22"/>
      <c r="H53" s="295">
        <v>1066459</v>
      </c>
      <c r="I53" s="224">
        <v>992374.0981240957</v>
      </c>
      <c r="J53" s="224">
        <v>1140543.9018759043</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1467340</v>
      </c>
      <c r="C56" s="13">
        <f>B56-H56</f>
        <v>169167</v>
      </c>
      <c r="D56" s="14">
        <f>C56/H56*100</f>
        <v>13.031159945554252</v>
      </c>
      <c r="E56" s="15">
        <f>IF(B56&lt;I56,-1,IF(B56&gt;J56,1,0))</f>
        <v>1</v>
      </c>
      <c r="F56" s="15"/>
      <c r="G56" s="15"/>
      <c r="H56" s="292">
        <v>1298173</v>
      </c>
      <c r="I56" s="221">
        <v>1218098.0391439246</v>
      </c>
      <c r="J56" s="221">
        <v>1378247.9608560754</v>
      </c>
    </row>
    <row r="57" spans="1:10" x14ac:dyDescent="0.2">
      <c r="A57" s="18"/>
      <c r="B57" s="98"/>
      <c r="C57" s="19"/>
      <c r="D57" s="28"/>
      <c r="E57" s="22"/>
      <c r="F57" s="22"/>
      <c r="G57" s="22"/>
      <c r="H57" s="292"/>
      <c r="I57" s="293"/>
      <c r="J57" s="293"/>
    </row>
    <row r="58" spans="1:10" x14ac:dyDescent="0.2">
      <c r="A58" s="34" t="s">
        <v>13</v>
      </c>
      <c r="B58" s="98">
        <v>1099592</v>
      </c>
      <c r="C58" s="27">
        <f>B58-H58</f>
        <v>104996</v>
      </c>
      <c r="D58" s="28">
        <f>C58/H58*100</f>
        <v>10.556648126475473</v>
      </c>
      <c r="E58" s="22">
        <f>IF(B58&lt;I58,-1,IF(B58&gt;J58,1,0))</f>
        <v>1</v>
      </c>
      <c r="F58" s="173">
        <f t="shared" ref="F58:G61" si="9">+B58/1000</f>
        <v>1099.5920000000001</v>
      </c>
      <c r="G58" s="173">
        <f t="shared" si="9"/>
        <v>104.996</v>
      </c>
      <c r="H58" s="295">
        <v>994596</v>
      </c>
      <c r="I58" s="224">
        <v>926300.73408834753</v>
      </c>
      <c r="J58" s="224">
        <v>1062891.2659116525</v>
      </c>
    </row>
    <row r="59" spans="1:10" s="257" customFormat="1" x14ac:dyDescent="0.2">
      <c r="A59" s="34" t="s">
        <v>11</v>
      </c>
      <c r="B59" s="98">
        <v>314115</v>
      </c>
      <c r="C59" s="27">
        <f>B59-H59</f>
        <v>72110</v>
      </c>
      <c r="D59" s="28">
        <f>C59/H59*100</f>
        <v>29.796905022623498</v>
      </c>
      <c r="E59" s="22">
        <f t="shared" ref="E59:E61" si="10">IF(B59&lt;I59,-1,IF(B59&gt;J59,1,0))</f>
        <v>1</v>
      </c>
      <c r="F59" s="173">
        <f t="shared" si="9"/>
        <v>314.11500000000001</v>
      </c>
      <c r="G59" s="173">
        <f t="shared" si="9"/>
        <v>72.11</v>
      </c>
      <c r="H59" s="295">
        <v>242005</v>
      </c>
      <c r="I59" s="224">
        <v>212897.62285508262</v>
      </c>
      <c r="J59" s="224">
        <v>271112.37714491738</v>
      </c>
    </row>
    <row r="60" spans="1:10" s="257" customFormat="1" x14ac:dyDescent="0.2">
      <c r="A60" s="34" t="s">
        <v>14</v>
      </c>
      <c r="B60" s="98">
        <v>32140</v>
      </c>
      <c r="C60" s="27">
        <f>B60-H60</f>
        <v>-10301</v>
      </c>
      <c r="D60" s="28">
        <f>C60/H60*100</f>
        <v>-24.2713413915789</v>
      </c>
      <c r="E60" s="22">
        <f t="shared" si="10"/>
        <v>0</v>
      </c>
      <c r="F60" s="173">
        <f t="shared" si="9"/>
        <v>32.14</v>
      </c>
      <c r="G60" s="173">
        <f t="shared" si="9"/>
        <v>-10.301</v>
      </c>
      <c r="H60" s="295">
        <v>42441</v>
      </c>
      <c r="I60" s="224">
        <v>28423.118601163445</v>
      </c>
      <c r="J60" s="224">
        <v>56458.881398836558</v>
      </c>
    </row>
    <row r="61" spans="1:10" ht="13.5" thickBot="1" x14ac:dyDescent="0.25">
      <c r="A61" s="34" t="s">
        <v>159</v>
      </c>
      <c r="B61" s="98">
        <v>21493</v>
      </c>
      <c r="C61" s="27">
        <f>B61-H61</f>
        <v>2362</v>
      </c>
      <c r="D61" s="28">
        <f>C61/H61*100</f>
        <v>12.346453400240447</v>
      </c>
      <c r="E61" s="22">
        <f t="shared" si="10"/>
        <v>0</v>
      </c>
      <c r="F61" s="173">
        <f t="shared" si="9"/>
        <v>21.492999999999999</v>
      </c>
      <c r="G61" s="173">
        <f t="shared" si="9"/>
        <v>2.3620000000000001</v>
      </c>
      <c r="H61" s="234">
        <v>19131</v>
      </c>
      <c r="I61" s="233">
        <v>7392.9686896865987</v>
      </c>
      <c r="J61" s="233">
        <v>30869.031310313403</v>
      </c>
    </row>
    <row r="62" spans="1:10" x14ac:dyDescent="0.2">
      <c r="A62" s="358" t="s">
        <v>46</v>
      </c>
      <c r="B62" s="358"/>
      <c r="C62" s="358"/>
      <c r="D62" s="358"/>
      <c r="E62" s="358"/>
      <c r="F62" s="174"/>
      <c r="G62" s="174"/>
      <c r="H62" s="257"/>
      <c r="I62" s="257"/>
      <c r="J62" s="257"/>
    </row>
    <row r="63" spans="1:10" x14ac:dyDescent="0.2">
      <c r="A63" s="356" t="s">
        <v>47</v>
      </c>
      <c r="B63" s="356"/>
      <c r="C63" s="356"/>
      <c r="D63" s="356"/>
      <c r="E63" s="356"/>
      <c r="F63" s="175"/>
      <c r="G63" s="175"/>
      <c r="H63" s="257"/>
      <c r="I63" s="257"/>
      <c r="J63" s="257"/>
    </row>
    <row r="64" spans="1:10" x14ac:dyDescent="0.2">
      <c r="A64" s="356" t="s">
        <v>170</v>
      </c>
      <c r="B64" s="356"/>
      <c r="C64" s="356"/>
      <c r="D64" s="356"/>
      <c r="E64" s="356"/>
      <c r="F64" s="175"/>
      <c r="G64" s="175"/>
      <c r="H64" s="257"/>
      <c r="I64" s="257"/>
      <c r="J64" s="257"/>
    </row>
    <row r="65" spans="1:7" x14ac:dyDescent="0.2">
      <c r="A65" s="357" t="s">
        <v>48</v>
      </c>
      <c r="B65" s="357"/>
      <c r="C65" s="357"/>
      <c r="D65" s="357"/>
      <c r="E65" s="357"/>
      <c r="F65" s="175"/>
      <c r="G65" s="175"/>
    </row>
    <row r="66" spans="1:7" x14ac:dyDescent="0.2">
      <c r="A66" s="356" t="s">
        <v>160</v>
      </c>
      <c r="B66" s="356"/>
      <c r="C66" s="356"/>
      <c r="D66" s="356"/>
      <c r="E66" s="356"/>
      <c r="F66" s="175"/>
      <c r="G66" s="175"/>
    </row>
    <row r="67" spans="1:7" x14ac:dyDescent="0.2">
      <c r="A67" s="356" t="s">
        <v>157</v>
      </c>
      <c r="B67" s="356"/>
      <c r="C67" s="356"/>
      <c r="D67" s="356"/>
      <c r="E67" s="356"/>
      <c r="F67" s="175"/>
      <c r="G67" s="175"/>
    </row>
    <row r="68" spans="1:7" ht="11.25" customHeight="1" x14ac:dyDescent="0.2">
      <c r="A68" s="341" t="s">
        <v>237</v>
      </c>
      <c r="B68" s="341"/>
      <c r="C68" s="341"/>
      <c r="D68" s="341"/>
      <c r="E68" s="341"/>
      <c r="F68" s="174"/>
      <c r="G68" s="174"/>
    </row>
    <row r="69" spans="1:7" hidden="1" x14ac:dyDescent="0.2">
      <c r="A69" s="77">
        <v>1</v>
      </c>
      <c r="B69" s="77">
        <v>-1</v>
      </c>
      <c r="C69" s="77">
        <v>0</v>
      </c>
      <c r="D69" s="257"/>
      <c r="E69" s="1"/>
      <c r="F69" s="22"/>
      <c r="G69" s="22"/>
    </row>
    <row r="70" spans="1:7" x14ac:dyDescent="0.2">
      <c r="A70" s="257"/>
      <c r="B70" s="257"/>
      <c r="C70" s="257"/>
      <c r="D70" s="257"/>
      <c r="E70" s="1"/>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43 E12:E15 E9:E10 E7 E17:E41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70"/>
  <sheetViews>
    <sheetView view="pageBreakPreview" zoomScaleNormal="100" zoomScaleSheetLayoutView="100" workbookViewId="0">
      <selection activeCell="C22" sqref="C22"/>
    </sheetView>
  </sheetViews>
  <sheetFormatPr baseColWidth="10" defaultColWidth="11.42578125" defaultRowHeight="11.25" x14ac:dyDescent="0.2"/>
  <cols>
    <col min="1" max="1" width="34.85546875" style="10" customWidth="1"/>
    <col min="2" max="4" width="9.28515625" style="10" customWidth="1"/>
    <col min="5" max="5" width="20.7109375" style="10" customWidth="1"/>
    <col min="6" max="6" width="10.140625" style="10" customWidth="1"/>
    <col min="7" max="7" width="4.5703125" style="10" bestFit="1" customWidth="1"/>
    <col min="8" max="8" width="11.42578125" style="10" customWidth="1"/>
    <col min="9" max="9" width="10" style="10" customWidth="1"/>
    <col min="10" max="10" width="11.42578125" style="10" customWidth="1"/>
    <col min="11" max="16384" width="11.42578125" style="10"/>
  </cols>
  <sheetData>
    <row r="1" spans="1:10" x14ac:dyDescent="0.2">
      <c r="A1" s="329" t="s">
        <v>246</v>
      </c>
      <c r="B1" s="329"/>
      <c r="C1" s="329"/>
      <c r="D1" s="329"/>
      <c r="E1" s="329"/>
      <c r="F1" s="169"/>
      <c r="G1" s="169"/>
      <c r="H1" s="257"/>
      <c r="I1" s="257"/>
      <c r="J1" s="257"/>
    </row>
    <row r="2" spans="1:10" x14ac:dyDescent="0.2">
      <c r="A2" s="329" t="s">
        <v>75</v>
      </c>
      <c r="B2" s="329"/>
      <c r="C2" s="329"/>
      <c r="D2" s="329"/>
      <c r="E2" s="329"/>
      <c r="F2" s="169"/>
      <c r="G2" s="169"/>
      <c r="H2" s="257"/>
      <c r="I2" s="257"/>
      <c r="J2" s="257"/>
    </row>
    <row r="3" spans="1:10" ht="12" thickBot="1" x14ac:dyDescent="0.25">
      <c r="A3" s="330" t="s">
        <v>266</v>
      </c>
      <c r="B3" s="330"/>
      <c r="C3" s="330"/>
      <c r="D3" s="330"/>
      <c r="E3" s="330"/>
      <c r="F3" s="170"/>
      <c r="G3" s="170"/>
      <c r="H3" s="326" t="s">
        <v>235</v>
      </c>
      <c r="I3" s="326"/>
      <c r="J3" s="326"/>
    </row>
    <row r="4" spans="1:10" x14ac:dyDescent="0.2">
      <c r="A4" s="349" t="s">
        <v>120</v>
      </c>
      <c r="B4" s="3" t="s">
        <v>265</v>
      </c>
      <c r="C4" s="350" t="s">
        <v>78</v>
      </c>
      <c r="D4" s="350"/>
      <c r="E4" s="351" t="s">
        <v>112</v>
      </c>
      <c r="F4" s="336" t="s">
        <v>205</v>
      </c>
      <c r="G4" s="337"/>
      <c r="H4" s="352" t="s">
        <v>233</v>
      </c>
      <c r="I4" s="346" t="s">
        <v>79</v>
      </c>
      <c r="J4" s="347"/>
    </row>
    <row r="5" spans="1:10" ht="13.5" customHeight="1" thickBot="1" x14ac:dyDescent="0.25">
      <c r="A5" s="345"/>
      <c r="B5" s="6" t="s">
        <v>239</v>
      </c>
      <c r="C5" s="6" t="s">
        <v>53</v>
      </c>
      <c r="D5" s="6" t="s">
        <v>52</v>
      </c>
      <c r="E5" s="334"/>
      <c r="F5" s="160" t="s">
        <v>234</v>
      </c>
      <c r="G5" s="155"/>
      <c r="H5" s="328"/>
      <c r="I5" s="259" t="s">
        <v>80</v>
      </c>
      <c r="J5" s="259" t="s">
        <v>81</v>
      </c>
    </row>
    <row r="6" spans="1:10" x14ac:dyDescent="0.2">
      <c r="A6" s="82"/>
      <c r="B6" s="270"/>
      <c r="C6" s="291"/>
      <c r="D6" s="270"/>
      <c r="E6" s="1"/>
      <c r="F6" s="353"/>
      <c r="G6" s="354"/>
      <c r="H6" s="257"/>
      <c r="I6" s="23"/>
      <c r="J6" s="23"/>
    </row>
    <row r="7" spans="1:10" x14ac:dyDescent="0.2">
      <c r="A7" s="84" t="s">
        <v>1</v>
      </c>
      <c r="B7" s="85">
        <v>502023</v>
      </c>
      <c r="C7" s="13">
        <f>B7-H7</f>
        <v>54939</v>
      </c>
      <c r="D7" s="14">
        <f>C7/H7*100</f>
        <v>12.288294817081354</v>
      </c>
      <c r="E7" s="15">
        <f>IF(B7&lt;I7,-1,IF(B7&gt;J7,1,0))</f>
        <v>1</v>
      </c>
      <c r="F7" s="173">
        <f>+B7/1000</f>
        <v>502.02300000000002</v>
      </c>
      <c r="G7" s="172">
        <f>+C7/1000</f>
        <v>54.939</v>
      </c>
      <c r="H7" s="292">
        <v>447084</v>
      </c>
      <c r="I7" s="221">
        <v>428412.71549892775</v>
      </c>
      <c r="J7" s="221">
        <v>465755.28450107225</v>
      </c>
    </row>
    <row r="8" spans="1:10" x14ac:dyDescent="0.2">
      <c r="A8" s="86"/>
      <c r="B8" s="87"/>
      <c r="C8" s="20"/>
      <c r="D8" s="21"/>
      <c r="E8" s="22"/>
      <c r="F8" s="22"/>
      <c r="G8" s="22"/>
      <c r="H8" s="292"/>
      <c r="I8" s="293"/>
      <c r="J8" s="293"/>
    </row>
    <row r="9" spans="1:10" x14ac:dyDescent="0.2">
      <c r="A9" s="88" t="s">
        <v>2</v>
      </c>
      <c r="B9" s="89">
        <v>160485</v>
      </c>
      <c r="C9" s="25">
        <f>B9-H9</f>
        <v>2610</v>
      </c>
      <c r="D9" s="21">
        <f>C9/H9*100</f>
        <v>1.6532066508313539</v>
      </c>
      <c r="E9" s="22">
        <f>IF(B9&lt;I9,-1,IF(B9&gt;J9,1,0))</f>
        <v>0</v>
      </c>
      <c r="F9" s="173">
        <f>+B9/1000</f>
        <v>160.48500000000001</v>
      </c>
      <c r="G9" s="173">
        <f>+C9/1000</f>
        <v>2.61</v>
      </c>
      <c r="H9" s="292">
        <v>157875</v>
      </c>
      <c r="I9" s="223">
        <v>142402.94265349145</v>
      </c>
      <c r="J9" s="223">
        <v>173347.05734650855</v>
      </c>
    </row>
    <row r="10" spans="1:10" x14ac:dyDescent="0.2">
      <c r="A10" s="90" t="s">
        <v>60</v>
      </c>
      <c r="B10" s="91">
        <v>160485</v>
      </c>
      <c r="C10" s="27">
        <f>B10-H10</f>
        <v>2610</v>
      </c>
      <c r="D10" s="28">
        <f>C10/H10*100</f>
        <v>1.6532066508313539</v>
      </c>
      <c r="E10" s="294">
        <f>IF(B10&lt;I10,-1,IF(B10&gt;J10,1,0))</f>
        <v>0</v>
      </c>
      <c r="F10" s="171"/>
      <c r="G10" s="172"/>
      <c r="H10" s="295">
        <v>157875</v>
      </c>
      <c r="I10" s="224">
        <v>142402.94265349145</v>
      </c>
      <c r="J10" s="224">
        <v>173347.05734650855</v>
      </c>
    </row>
    <row r="11" spans="1:10" x14ac:dyDescent="0.2">
      <c r="A11" s="90"/>
      <c r="B11" s="91"/>
      <c r="C11" s="19"/>
      <c r="D11" s="28"/>
      <c r="E11" s="22"/>
      <c r="F11" s="171"/>
      <c r="G11" s="172"/>
      <c r="H11" s="295"/>
      <c r="I11" s="293"/>
      <c r="J11" s="293"/>
    </row>
    <row r="12" spans="1:10" s="17" customFormat="1" x14ac:dyDescent="0.2">
      <c r="A12" s="88" t="s">
        <v>3</v>
      </c>
      <c r="B12" s="89">
        <v>74838</v>
      </c>
      <c r="C12" s="25">
        <f>B12-H12</f>
        <v>13062</v>
      </c>
      <c r="D12" s="21">
        <f>C12/H12*100</f>
        <v>21.144133644133646</v>
      </c>
      <c r="E12" s="202">
        <f>IF(B12&lt;I12,-1,IF(B12&gt;J12,1,0))</f>
        <v>1</v>
      </c>
      <c r="F12" s="173">
        <f>+B12/1000</f>
        <v>74.837999999999994</v>
      </c>
      <c r="G12" s="173">
        <f>+C12/1000</f>
        <v>13.061999999999999</v>
      </c>
      <c r="H12" s="292">
        <v>61776</v>
      </c>
      <c r="I12" s="223">
        <v>54416.136521626606</v>
      </c>
      <c r="J12" s="223">
        <v>69135.863478373401</v>
      </c>
    </row>
    <row r="13" spans="1:10" x14ac:dyDescent="0.2">
      <c r="A13" s="90" t="s">
        <v>4</v>
      </c>
      <c r="B13" s="91">
        <v>35867</v>
      </c>
      <c r="C13" s="27">
        <f>B13-H13</f>
        <v>6813</v>
      </c>
      <c r="D13" s="28">
        <f>C13/H13*100</f>
        <v>23.449438975700421</v>
      </c>
      <c r="E13" s="22">
        <f>IF(B13&lt;I13,-1,IF(B13&gt;J13,1,0))</f>
        <v>1</v>
      </c>
      <c r="F13" s="171"/>
      <c r="G13" s="172"/>
      <c r="H13" s="295">
        <v>29054</v>
      </c>
      <c r="I13" s="224">
        <v>23585.542800682531</v>
      </c>
      <c r="J13" s="224">
        <v>34522.457199317469</v>
      </c>
    </row>
    <row r="14" spans="1:10" x14ac:dyDescent="0.2">
      <c r="A14" s="90" t="s">
        <v>5</v>
      </c>
      <c r="B14" s="91">
        <v>31428</v>
      </c>
      <c r="C14" s="27">
        <f>B14-H14</f>
        <v>8940</v>
      </c>
      <c r="D14" s="28">
        <f>C14/H14*100</f>
        <v>39.754535752401281</v>
      </c>
      <c r="E14" s="22">
        <f>IF(B14&lt;I14,-1,IF(B14&gt;J14,1,0))</f>
        <v>1</v>
      </c>
      <c r="F14" s="171"/>
      <c r="G14" s="172"/>
      <c r="H14" s="295">
        <v>22488</v>
      </c>
      <c r="I14" s="224">
        <v>18187.68287513464</v>
      </c>
      <c r="J14" s="224">
        <v>26788.31712486536</v>
      </c>
    </row>
    <row r="15" spans="1:10" ht="12.75" x14ac:dyDescent="0.2">
      <c r="A15" s="90" t="s">
        <v>121</v>
      </c>
      <c r="B15" s="91">
        <v>7543</v>
      </c>
      <c r="C15" s="27">
        <f>B15-H15</f>
        <v>-2691</v>
      </c>
      <c r="D15" s="28">
        <f>C15/H15*100</f>
        <v>-26.294703928082864</v>
      </c>
      <c r="E15" s="22">
        <f>IF(B15&lt;I15,-1,IF(B15&gt;J15,1,0))</f>
        <v>0</v>
      </c>
      <c r="F15" s="171"/>
      <c r="G15" s="172"/>
      <c r="H15" s="295">
        <v>10234</v>
      </c>
      <c r="I15" s="224">
        <v>7268.5552887868189</v>
      </c>
      <c r="J15" s="224">
        <v>13199.444711213182</v>
      </c>
    </row>
    <row r="16" spans="1:10" x14ac:dyDescent="0.2">
      <c r="A16" s="90"/>
      <c r="B16" s="91"/>
      <c r="C16" s="19"/>
      <c r="D16" s="28"/>
      <c r="E16" s="22"/>
      <c r="F16" s="171"/>
      <c r="G16" s="172"/>
      <c r="H16" s="295"/>
      <c r="I16" s="293"/>
      <c r="J16" s="293"/>
    </row>
    <row r="17" spans="1:10" x14ac:dyDescent="0.2">
      <c r="A17" s="88" t="s">
        <v>54</v>
      </c>
      <c r="B17" s="89">
        <v>265593</v>
      </c>
      <c r="C17" s="25">
        <f t="shared" ref="C17:C26" si="0">B17-H17</f>
        <v>38240</v>
      </c>
      <c r="D17" s="21">
        <f t="shared" ref="D17:D26" si="1">C17/H17*100</f>
        <v>16.819659296336535</v>
      </c>
      <c r="E17" s="22">
        <f>IF(B17&lt;I17,-1,IF(B17&gt;J17,1,0))</f>
        <v>1</v>
      </c>
      <c r="F17" s="173">
        <f>+B17/1000</f>
        <v>265.59300000000002</v>
      </c>
      <c r="G17" s="173">
        <f>+C17/1000</f>
        <v>38.24</v>
      </c>
      <c r="H17" s="292">
        <v>227353</v>
      </c>
      <c r="I17" s="223">
        <v>212050.19206260709</v>
      </c>
      <c r="J17" s="223">
        <v>242655.80793739291</v>
      </c>
    </row>
    <row r="18" spans="1:10" x14ac:dyDescent="0.2">
      <c r="A18" s="90" t="s">
        <v>70</v>
      </c>
      <c r="B18" s="91">
        <v>67304</v>
      </c>
      <c r="C18" s="27">
        <f t="shared" si="0"/>
        <v>10583</v>
      </c>
      <c r="D18" s="28">
        <f t="shared" si="1"/>
        <v>18.65799263059537</v>
      </c>
      <c r="E18" s="22">
        <f t="shared" ref="E18:E25" si="2">IF(B18&lt;I18,-1,IF(B18&gt;J18,1,0))</f>
        <v>1</v>
      </c>
      <c r="F18" s="173">
        <f>+B18/1000</f>
        <v>67.304000000000002</v>
      </c>
      <c r="G18" s="173">
        <f t="shared" ref="G18:G26" si="3">+C18/1000</f>
        <v>10.583</v>
      </c>
      <c r="H18" s="295">
        <v>56721</v>
      </c>
      <c r="I18" s="224">
        <v>49521.195215283835</v>
      </c>
      <c r="J18" s="224">
        <v>63920.804784716165</v>
      </c>
    </row>
    <row r="19" spans="1:10" x14ac:dyDescent="0.2">
      <c r="A19" s="90" t="s">
        <v>6</v>
      </c>
      <c r="B19" s="91">
        <v>19239</v>
      </c>
      <c r="C19" s="27">
        <f t="shared" si="0"/>
        <v>4005</v>
      </c>
      <c r="D19" s="28">
        <f t="shared" si="1"/>
        <v>26.289877904686886</v>
      </c>
      <c r="E19" s="22">
        <f t="shared" si="2"/>
        <v>1</v>
      </c>
      <c r="F19" s="173">
        <f t="shared" ref="F19:F26" si="4">+B19/1000</f>
        <v>19.239000000000001</v>
      </c>
      <c r="G19" s="173">
        <f t="shared" si="3"/>
        <v>4.0049999999999999</v>
      </c>
      <c r="H19" s="295">
        <v>15234</v>
      </c>
      <c r="I19" s="224">
        <v>11723.074239617436</v>
      </c>
      <c r="J19" s="224">
        <v>18744.925760382564</v>
      </c>
    </row>
    <row r="20" spans="1:10" x14ac:dyDescent="0.2">
      <c r="A20" s="90" t="s">
        <v>71</v>
      </c>
      <c r="B20" s="91">
        <v>32209</v>
      </c>
      <c r="C20" s="27">
        <f t="shared" si="0"/>
        <v>11869</v>
      </c>
      <c r="D20" s="28">
        <f t="shared" si="1"/>
        <v>58.352999016715835</v>
      </c>
      <c r="E20" s="22">
        <f t="shared" si="2"/>
        <v>1</v>
      </c>
      <c r="F20" s="173">
        <f t="shared" si="4"/>
        <v>32.209000000000003</v>
      </c>
      <c r="G20" s="173">
        <f t="shared" si="3"/>
        <v>11.869</v>
      </c>
      <c r="H20" s="295">
        <v>20340</v>
      </c>
      <c r="I20" s="224">
        <v>16337.471814679968</v>
      </c>
      <c r="J20" s="224">
        <v>24342.528185320032</v>
      </c>
    </row>
    <row r="21" spans="1:10" x14ac:dyDescent="0.2">
      <c r="A21" s="90" t="s">
        <v>72</v>
      </c>
      <c r="B21" s="91">
        <v>3580</v>
      </c>
      <c r="C21" s="27">
        <f t="shared" si="0"/>
        <v>712</v>
      </c>
      <c r="D21" s="28">
        <f t="shared" si="1"/>
        <v>24.825662482566248</v>
      </c>
      <c r="E21" s="22">
        <f t="shared" si="2"/>
        <v>0</v>
      </c>
      <c r="F21" s="173">
        <f t="shared" si="4"/>
        <v>3.58</v>
      </c>
      <c r="G21" s="173">
        <f t="shared" si="3"/>
        <v>0.71199999999999997</v>
      </c>
      <c r="H21" s="295">
        <v>2868</v>
      </c>
      <c r="I21" s="224">
        <v>1243.9338502936305</v>
      </c>
      <c r="J21" s="224">
        <v>4492.0661497063693</v>
      </c>
    </row>
    <row r="22" spans="1:10" ht="22.5" x14ac:dyDescent="0.2">
      <c r="A22" s="90" t="s">
        <v>62</v>
      </c>
      <c r="B22" s="91">
        <v>29565</v>
      </c>
      <c r="C22" s="27">
        <f t="shared" si="0"/>
        <v>5284</v>
      </c>
      <c r="D22" s="28">
        <f t="shared" si="1"/>
        <v>21.761871422099585</v>
      </c>
      <c r="E22" s="22">
        <f t="shared" si="2"/>
        <v>1</v>
      </c>
      <c r="F22" s="173">
        <f t="shared" si="4"/>
        <v>29.565000000000001</v>
      </c>
      <c r="G22" s="173">
        <f t="shared" si="3"/>
        <v>5.2839999999999998</v>
      </c>
      <c r="H22" s="296">
        <v>24281</v>
      </c>
      <c r="I22" s="227">
        <v>19454.282226394444</v>
      </c>
      <c r="J22" s="227">
        <v>29107.717773605556</v>
      </c>
    </row>
    <row r="23" spans="1:10" x14ac:dyDescent="0.2">
      <c r="A23" s="90" t="s">
        <v>61</v>
      </c>
      <c r="B23" s="91">
        <v>19134</v>
      </c>
      <c r="C23" s="27">
        <f t="shared" si="0"/>
        <v>3501</v>
      </c>
      <c r="D23" s="28">
        <f t="shared" si="1"/>
        <v>22.394933793897525</v>
      </c>
      <c r="E23" s="22">
        <f t="shared" si="2"/>
        <v>0</v>
      </c>
      <c r="F23" s="173">
        <f t="shared" si="4"/>
        <v>19.134</v>
      </c>
      <c r="G23" s="173">
        <f t="shared" si="3"/>
        <v>3.5009999999999999</v>
      </c>
      <c r="H23" s="295">
        <v>15633</v>
      </c>
      <c r="I23" s="224">
        <v>11667.425210983178</v>
      </c>
      <c r="J23" s="224">
        <v>19598.57478901682</v>
      </c>
    </row>
    <row r="24" spans="1:10" x14ac:dyDescent="0.2">
      <c r="A24" s="90" t="s">
        <v>40</v>
      </c>
      <c r="B24" s="91">
        <v>37079</v>
      </c>
      <c r="C24" s="27">
        <f t="shared" si="0"/>
        <v>-2012</v>
      </c>
      <c r="D24" s="28">
        <f t="shared" si="1"/>
        <v>-5.1469647745005247</v>
      </c>
      <c r="E24" s="22">
        <f t="shared" si="2"/>
        <v>0</v>
      </c>
      <c r="F24" s="173">
        <f t="shared" si="4"/>
        <v>37.079000000000001</v>
      </c>
      <c r="G24" s="173">
        <f t="shared" si="3"/>
        <v>-2.012</v>
      </c>
      <c r="H24" s="295">
        <v>39091</v>
      </c>
      <c r="I24" s="224">
        <v>33284.992097501949</v>
      </c>
      <c r="J24" s="224">
        <v>44897.007902498051</v>
      </c>
    </row>
    <row r="25" spans="1:10" ht="12.75" x14ac:dyDescent="0.2">
      <c r="A25" s="90" t="s">
        <v>122</v>
      </c>
      <c r="B25" s="91">
        <v>28152</v>
      </c>
      <c r="C25" s="27">
        <f t="shared" si="0"/>
        <v>1067</v>
      </c>
      <c r="D25" s="28">
        <f t="shared" si="1"/>
        <v>3.9394498800073841</v>
      </c>
      <c r="E25" s="22">
        <f t="shared" si="2"/>
        <v>0</v>
      </c>
      <c r="F25" s="173">
        <f t="shared" si="4"/>
        <v>28.152000000000001</v>
      </c>
      <c r="G25" s="173">
        <f t="shared" si="3"/>
        <v>1.0669999999999999</v>
      </c>
      <c r="H25" s="295">
        <v>27085</v>
      </c>
      <c r="I25" s="224">
        <v>22163.289171578082</v>
      </c>
      <c r="J25" s="224">
        <v>32006.710828421918</v>
      </c>
    </row>
    <row r="26" spans="1:10" x14ac:dyDescent="0.2">
      <c r="A26" s="90" t="s">
        <v>63</v>
      </c>
      <c r="B26" s="91">
        <v>29331</v>
      </c>
      <c r="C26" s="27">
        <f t="shared" si="0"/>
        <v>3231</v>
      </c>
      <c r="D26" s="28">
        <f t="shared" si="1"/>
        <v>12.379310344827585</v>
      </c>
      <c r="E26" s="22">
        <f>IF(B26&lt;I26,-1,IF(B26&gt;J26,1,0))</f>
        <v>0</v>
      </c>
      <c r="F26" s="173">
        <f t="shared" si="4"/>
        <v>29.331</v>
      </c>
      <c r="G26" s="173">
        <f t="shared" si="3"/>
        <v>3.2309999999999999</v>
      </c>
      <c r="H26" s="295">
        <v>26100</v>
      </c>
      <c r="I26" s="224">
        <v>21631.652625417715</v>
      </c>
      <c r="J26" s="224">
        <v>30568.347374582285</v>
      </c>
    </row>
    <row r="27" spans="1:10" x14ac:dyDescent="0.2">
      <c r="A27" s="90"/>
      <c r="B27" s="91" t="s">
        <v>244</v>
      </c>
      <c r="C27" s="20"/>
      <c r="D27" s="21"/>
      <c r="E27" s="22"/>
      <c r="F27" s="171"/>
      <c r="G27" s="172"/>
      <c r="H27" s="295"/>
      <c r="I27" s="293"/>
      <c r="J27" s="293"/>
    </row>
    <row r="28" spans="1:10" x14ac:dyDescent="0.2">
      <c r="A28" s="88" t="s">
        <v>7</v>
      </c>
      <c r="B28" s="89">
        <v>1107</v>
      </c>
      <c r="C28" s="25">
        <f>B28-H28</f>
        <v>1027</v>
      </c>
      <c r="D28" s="21">
        <f>C28/H28*100</f>
        <v>1283.75</v>
      </c>
      <c r="E28" s="22">
        <v>0</v>
      </c>
      <c r="F28" s="171"/>
      <c r="G28" s="172"/>
      <c r="H28" s="292">
        <v>80</v>
      </c>
      <c r="I28" s="223" t="s">
        <v>168</v>
      </c>
      <c r="J28" s="223" t="s">
        <v>168</v>
      </c>
    </row>
    <row r="29" spans="1:10" x14ac:dyDescent="0.2">
      <c r="A29" s="92"/>
      <c r="B29" s="89"/>
      <c r="C29" s="25"/>
      <c r="D29" s="21"/>
      <c r="E29" s="22"/>
      <c r="F29" s="171"/>
      <c r="G29" s="172"/>
      <c r="H29" s="295"/>
      <c r="I29" s="293"/>
      <c r="J29" s="293"/>
    </row>
    <row r="30" spans="1:10" x14ac:dyDescent="0.2">
      <c r="A30" s="93" t="s">
        <v>206</v>
      </c>
      <c r="B30" s="94">
        <v>502023</v>
      </c>
      <c r="C30" s="13">
        <f>B30-H30</f>
        <v>54939</v>
      </c>
      <c r="D30" s="14">
        <f>C30/H30*100</f>
        <v>12.288294817081354</v>
      </c>
      <c r="E30" s="15">
        <f t="shared" ref="E30:E40" si="5">IF(B30&lt;I30,-1,IF(B30&gt;J30,1,0))</f>
        <v>1</v>
      </c>
      <c r="F30" s="171"/>
      <c r="G30" s="172"/>
      <c r="H30" s="292">
        <v>447084</v>
      </c>
      <c r="I30" s="223">
        <v>428412.71549892775</v>
      </c>
      <c r="J30" s="223">
        <v>465755.28450107225</v>
      </c>
    </row>
    <row r="31" spans="1:10" x14ac:dyDescent="0.2">
      <c r="A31" s="92"/>
      <c r="B31" s="91"/>
      <c r="C31" s="19"/>
      <c r="D31" s="28"/>
      <c r="E31" s="22"/>
      <c r="F31" s="171"/>
      <c r="G31" s="172"/>
      <c r="H31" s="292"/>
      <c r="I31" s="223"/>
      <c r="J31" s="223"/>
    </row>
    <row r="32" spans="1:10" x14ac:dyDescent="0.2">
      <c r="A32" s="186" t="s">
        <v>207</v>
      </c>
      <c r="B32" s="91">
        <v>2200</v>
      </c>
      <c r="C32" s="27">
        <f>B32-H32</f>
        <v>139</v>
      </c>
      <c r="D32" s="28">
        <f t="shared" ref="D32:D41" si="6">C32/H32*100</f>
        <v>6.7442988840368754</v>
      </c>
      <c r="E32" s="22">
        <f t="shared" si="5"/>
        <v>0</v>
      </c>
      <c r="F32" s="171"/>
      <c r="G32" s="172"/>
      <c r="H32" s="295">
        <v>2061</v>
      </c>
      <c r="I32" s="224">
        <v>956.02226992946339</v>
      </c>
      <c r="J32" s="224">
        <v>3165.9777300705364</v>
      </c>
    </row>
    <row r="33" spans="1:10" x14ac:dyDescent="0.2">
      <c r="A33" s="96" t="s">
        <v>208</v>
      </c>
      <c r="B33" s="91">
        <v>31142</v>
      </c>
      <c r="C33" s="27">
        <f t="shared" ref="C33:C41" si="7">B33-H33</f>
        <v>2739</v>
      </c>
      <c r="D33" s="28">
        <f t="shared" si="6"/>
        <v>9.6433475337112267</v>
      </c>
      <c r="E33" s="22">
        <f t="shared" si="5"/>
        <v>0</v>
      </c>
      <c r="F33" s="171"/>
      <c r="G33" s="172"/>
      <c r="H33" s="295">
        <v>28403</v>
      </c>
      <c r="I33" s="224">
        <v>23243.625334678676</v>
      </c>
      <c r="J33" s="224">
        <v>33562.374665321324</v>
      </c>
    </row>
    <row r="34" spans="1:10" s="257" customFormat="1" x14ac:dyDescent="0.2">
      <c r="A34" s="96" t="s">
        <v>209</v>
      </c>
      <c r="B34" s="91">
        <v>25415</v>
      </c>
      <c r="C34" s="27">
        <f t="shared" si="7"/>
        <v>677</v>
      </c>
      <c r="D34" s="28">
        <f t="shared" si="6"/>
        <v>2.7366804107041798</v>
      </c>
      <c r="E34" s="22">
        <f t="shared" si="5"/>
        <v>0</v>
      </c>
      <c r="F34" s="171"/>
      <c r="G34" s="298"/>
      <c r="H34" s="295">
        <v>24738</v>
      </c>
      <c r="I34" s="224">
        <v>20019.143585553182</v>
      </c>
      <c r="J34" s="224">
        <v>29456.856414446818</v>
      </c>
    </row>
    <row r="35" spans="1:10" x14ac:dyDescent="0.2">
      <c r="A35" s="96" t="s">
        <v>210</v>
      </c>
      <c r="B35" s="91">
        <v>22902</v>
      </c>
      <c r="C35" s="27">
        <f t="shared" si="7"/>
        <v>6895</v>
      </c>
      <c r="D35" s="28">
        <f t="shared" si="6"/>
        <v>43.074904729180986</v>
      </c>
      <c r="E35" s="22">
        <f t="shared" si="5"/>
        <v>1</v>
      </c>
      <c r="F35" s="171"/>
      <c r="G35" s="172"/>
      <c r="H35" s="295">
        <v>16007</v>
      </c>
      <c r="I35" s="224">
        <v>12661.110946271403</v>
      </c>
      <c r="J35" s="224">
        <v>19352.889053728599</v>
      </c>
    </row>
    <row r="36" spans="1:10" ht="22.5" x14ac:dyDescent="0.2">
      <c r="A36" s="96" t="s">
        <v>211</v>
      </c>
      <c r="B36" s="91">
        <v>86926</v>
      </c>
      <c r="C36" s="27">
        <f t="shared" si="7"/>
        <v>9578</v>
      </c>
      <c r="D36" s="28">
        <f t="shared" si="6"/>
        <v>12.382996328282566</v>
      </c>
      <c r="E36" s="22">
        <f t="shared" si="5"/>
        <v>1</v>
      </c>
      <c r="F36" s="171"/>
      <c r="G36" s="172"/>
      <c r="H36" s="296">
        <v>77348</v>
      </c>
      <c r="I36" s="227">
        <v>69926.081806635004</v>
      </c>
      <c r="J36" s="227">
        <v>84769.918193364996</v>
      </c>
    </row>
    <row r="37" spans="1:10" ht="22.5" x14ac:dyDescent="0.2">
      <c r="A37" s="96" t="s">
        <v>212</v>
      </c>
      <c r="B37" s="91">
        <v>51837</v>
      </c>
      <c r="C37" s="27">
        <f t="shared" si="7"/>
        <v>7328</v>
      </c>
      <c r="D37" s="28">
        <f t="shared" si="6"/>
        <v>16.464085915208159</v>
      </c>
      <c r="E37" s="22">
        <f t="shared" si="5"/>
        <v>1</v>
      </c>
      <c r="F37" s="171"/>
      <c r="G37" s="172"/>
      <c r="H37" s="296">
        <v>44509</v>
      </c>
      <c r="I37" s="227">
        <v>37765.710697782299</v>
      </c>
      <c r="J37" s="227">
        <v>51252.289302217701</v>
      </c>
    </row>
    <row r="38" spans="1:10" ht="22.5" x14ac:dyDescent="0.2">
      <c r="A38" s="96" t="s">
        <v>213</v>
      </c>
      <c r="B38" s="91">
        <v>54366</v>
      </c>
      <c r="C38" s="27">
        <f t="shared" si="7"/>
        <v>6749</v>
      </c>
      <c r="D38" s="28">
        <f t="shared" si="6"/>
        <v>14.17350946090682</v>
      </c>
      <c r="E38" s="22">
        <f t="shared" si="5"/>
        <v>1</v>
      </c>
      <c r="F38" s="171"/>
      <c r="G38" s="172"/>
      <c r="H38" s="296">
        <v>47617</v>
      </c>
      <c r="I38" s="227">
        <v>41119.341176833805</v>
      </c>
      <c r="J38" s="227">
        <v>54114.658823166195</v>
      </c>
    </row>
    <row r="39" spans="1:10" ht="22.5" x14ac:dyDescent="0.2">
      <c r="A39" s="96" t="s">
        <v>214</v>
      </c>
      <c r="B39" s="91">
        <v>36336</v>
      </c>
      <c r="C39" s="27">
        <f t="shared" si="7"/>
        <v>799</v>
      </c>
      <c r="D39" s="28">
        <f t="shared" si="6"/>
        <v>2.2483608633255483</v>
      </c>
      <c r="E39" s="22">
        <f t="shared" si="5"/>
        <v>0</v>
      </c>
      <c r="F39" s="171"/>
      <c r="G39" s="172"/>
      <c r="H39" s="296">
        <v>35537</v>
      </c>
      <c r="I39" s="227">
        <v>30071.163171039982</v>
      </c>
      <c r="J39" s="227">
        <v>41002.836828960018</v>
      </c>
    </row>
    <row r="40" spans="1:10" x14ac:dyDescent="0.2">
      <c r="A40" s="186" t="s">
        <v>215</v>
      </c>
      <c r="B40" s="91">
        <v>189429</v>
      </c>
      <c r="C40" s="27">
        <f t="shared" si="7"/>
        <v>18993</v>
      </c>
      <c r="D40" s="28">
        <f t="shared" si="6"/>
        <v>11.143772442441739</v>
      </c>
      <c r="E40" s="22">
        <f t="shared" si="5"/>
        <v>1</v>
      </c>
      <c r="F40" s="171"/>
      <c r="G40" s="172"/>
      <c r="H40" s="295">
        <v>170436</v>
      </c>
      <c r="I40" s="224">
        <v>157610.14459272628</v>
      </c>
      <c r="J40" s="224">
        <v>183261.85540727372</v>
      </c>
    </row>
    <row r="41" spans="1:10" x14ac:dyDescent="0.2">
      <c r="A41" s="186" t="s">
        <v>10</v>
      </c>
      <c r="B41" s="91">
        <v>1470</v>
      </c>
      <c r="C41" s="27">
        <f t="shared" si="7"/>
        <v>1042</v>
      </c>
      <c r="D41" s="28">
        <f t="shared" si="6"/>
        <v>243.45794392523365</v>
      </c>
      <c r="E41" s="22">
        <v>0</v>
      </c>
      <c r="F41" s="171"/>
      <c r="G41" s="172"/>
      <c r="H41" s="295">
        <v>428</v>
      </c>
      <c r="I41" s="224" t="s">
        <v>168</v>
      </c>
      <c r="J41" s="224" t="s">
        <v>168</v>
      </c>
    </row>
    <row r="42" spans="1:10" x14ac:dyDescent="0.2">
      <c r="A42" s="92"/>
      <c r="B42" s="89"/>
      <c r="C42" s="25"/>
      <c r="D42" s="21"/>
      <c r="E42" s="22"/>
      <c r="F42" s="171"/>
      <c r="G42" s="172"/>
      <c r="H42" s="295"/>
      <c r="I42" s="293"/>
      <c r="J42" s="293"/>
    </row>
    <row r="43" spans="1:10" x14ac:dyDescent="0.2">
      <c r="A43" s="93" t="s">
        <v>216</v>
      </c>
      <c r="B43" s="94">
        <v>502023</v>
      </c>
      <c r="C43" s="13">
        <f>B43-H43</f>
        <v>54939</v>
      </c>
      <c r="D43" s="14">
        <f>C43/H43*100</f>
        <v>12.288294817081354</v>
      </c>
      <c r="E43" s="15">
        <f>IF(B43&lt;I43,-1,IF(B43&gt;J43,1,0))</f>
        <v>1</v>
      </c>
      <c r="F43" s="15"/>
      <c r="G43" s="15"/>
      <c r="H43" s="292">
        <v>447084</v>
      </c>
      <c r="I43" s="221">
        <v>428412.71549892775</v>
      </c>
      <c r="J43" s="221">
        <v>465755.28450107225</v>
      </c>
    </row>
    <row r="44" spans="1:10" x14ac:dyDescent="0.2">
      <c r="A44" s="95"/>
      <c r="B44" s="91" t="s">
        <v>244</v>
      </c>
      <c r="C44" s="19"/>
      <c r="D44" s="28"/>
      <c r="E44" s="22"/>
      <c r="F44" s="22"/>
      <c r="G44" s="22"/>
      <c r="H44" s="292"/>
      <c r="I44" s="293"/>
      <c r="J44" s="293"/>
    </row>
    <row r="45" spans="1:10" ht="12.75" x14ac:dyDescent="0.2">
      <c r="A45" s="96" t="s">
        <v>123</v>
      </c>
      <c r="B45" s="91">
        <v>58757</v>
      </c>
      <c r="C45" s="27">
        <f>B45-H45</f>
        <v>3555</v>
      </c>
      <c r="D45" s="28">
        <f>C45/H45*100</f>
        <v>6.4399840585486032</v>
      </c>
      <c r="E45" s="22">
        <f>IF(B45&lt;I45,-1,IF(B45&gt;J45,1,0))</f>
        <v>0</v>
      </c>
      <c r="F45" s="173">
        <f t="shared" ref="F45:G47" si="8">+B45/1000</f>
        <v>58.756999999999998</v>
      </c>
      <c r="G45" s="173">
        <f t="shared" si="8"/>
        <v>3.5550000000000002</v>
      </c>
      <c r="H45" s="295">
        <v>55202</v>
      </c>
      <c r="I45" s="224">
        <v>47554.966875510763</v>
      </c>
      <c r="J45" s="224">
        <v>62849.033124489237</v>
      </c>
    </row>
    <row r="46" spans="1:10" ht="12.75" x14ac:dyDescent="0.2">
      <c r="A46" s="96" t="s">
        <v>124</v>
      </c>
      <c r="B46" s="91">
        <v>252367</v>
      </c>
      <c r="C46" s="27">
        <f>B46-H46</f>
        <v>31349</v>
      </c>
      <c r="D46" s="28">
        <f>C46/H46*100</f>
        <v>14.183912622501335</v>
      </c>
      <c r="E46" s="22">
        <f>IF(B46&lt;I46,-1,IF(B46&gt;J46,1,0))</f>
        <v>1</v>
      </c>
      <c r="F46" s="173">
        <f t="shared" si="8"/>
        <v>252.36699999999999</v>
      </c>
      <c r="G46" s="173">
        <f t="shared" si="8"/>
        <v>31.349</v>
      </c>
      <c r="H46" s="295">
        <v>221018</v>
      </c>
      <c r="I46" s="224">
        <v>207210.89874312855</v>
      </c>
      <c r="J46" s="224">
        <v>234825.10125687145</v>
      </c>
    </row>
    <row r="47" spans="1:10" x14ac:dyDescent="0.2">
      <c r="A47" s="96" t="s">
        <v>12</v>
      </c>
      <c r="B47" s="91">
        <v>189429</v>
      </c>
      <c r="C47" s="27">
        <f>B47-H47</f>
        <v>18993</v>
      </c>
      <c r="D47" s="28">
        <f>C47/H47*100</f>
        <v>11.143772442441739</v>
      </c>
      <c r="E47" s="22">
        <f>IF(B47&lt;I47,-1,IF(B47&gt;J47,1,0))</f>
        <v>1</v>
      </c>
      <c r="F47" s="173">
        <f t="shared" si="8"/>
        <v>189.429</v>
      </c>
      <c r="G47" s="173">
        <f t="shared" si="8"/>
        <v>18.992999999999999</v>
      </c>
      <c r="H47" s="295">
        <v>170436</v>
      </c>
      <c r="I47" s="224">
        <v>157610.14459272628</v>
      </c>
      <c r="J47" s="224">
        <v>183261.85540727372</v>
      </c>
    </row>
    <row r="48" spans="1:10" x14ac:dyDescent="0.2">
      <c r="A48" s="96" t="s">
        <v>10</v>
      </c>
      <c r="B48" s="91">
        <v>1470</v>
      </c>
      <c r="C48" s="27">
        <f>B48-H48</f>
        <v>1042</v>
      </c>
      <c r="D48" s="28">
        <f>C48/H48*100</f>
        <v>243.45794392523365</v>
      </c>
      <c r="E48" s="22">
        <v>0</v>
      </c>
      <c r="F48" s="173"/>
      <c r="G48" s="173"/>
      <c r="H48" s="295">
        <v>428</v>
      </c>
      <c r="I48" s="224" t="s">
        <v>168</v>
      </c>
      <c r="J48" s="224" t="s">
        <v>168</v>
      </c>
    </row>
    <row r="49" spans="1:10" x14ac:dyDescent="0.2">
      <c r="A49" s="92"/>
      <c r="B49" s="91"/>
      <c r="C49" s="20"/>
      <c r="D49" s="21"/>
      <c r="E49" s="22"/>
      <c r="F49" s="22"/>
      <c r="G49" s="22"/>
      <c r="H49" s="295"/>
      <c r="I49" s="293"/>
      <c r="J49" s="293"/>
    </row>
    <row r="50" spans="1:10" x14ac:dyDescent="0.2">
      <c r="A50" s="93" t="s">
        <v>217</v>
      </c>
      <c r="B50" s="94">
        <v>502023</v>
      </c>
      <c r="C50" s="13">
        <f>B50-H50</f>
        <v>54939</v>
      </c>
      <c r="D50" s="14">
        <f>C50/H50*100</f>
        <v>12.288294817081354</v>
      </c>
      <c r="E50" s="15">
        <f>IF(B50&lt;I50,-1,IF(B50&gt;J50,1,0))</f>
        <v>1</v>
      </c>
      <c r="F50" s="15"/>
      <c r="G50" s="15"/>
      <c r="H50" s="292">
        <v>447084</v>
      </c>
      <c r="I50" s="221">
        <v>428412.71549892775</v>
      </c>
      <c r="J50" s="221">
        <v>465755.28450107225</v>
      </c>
    </row>
    <row r="51" spans="1:10" x14ac:dyDescent="0.2">
      <c r="A51" s="95"/>
      <c r="B51" s="91"/>
      <c r="C51" s="19"/>
      <c r="D51" s="28"/>
      <c r="E51" s="22"/>
      <c r="F51" s="22"/>
      <c r="G51" s="22"/>
      <c r="H51" s="292"/>
      <c r="I51" s="293"/>
      <c r="J51" s="293"/>
    </row>
    <row r="52" spans="1:10" x14ac:dyDescent="0.2">
      <c r="A52" s="96" t="s">
        <v>8</v>
      </c>
      <c r="B52" s="91">
        <v>59003</v>
      </c>
      <c r="C52" s="27">
        <f>B52-H52</f>
        <v>-621</v>
      </c>
      <c r="D52" s="28">
        <f>C52/H52*100</f>
        <v>-1.0415269019186906</v>
      </c>
      <c r="E52" s="22">
        <f>IF(B52&lt;I52,-1,IF(B52&gt;J52,1,0))</f>
        <v>0</v>
      </c>
      <c r="F52" s="22"/>
      <c r="G52" s="22"/>
      <c r="H52" s="295">
        <v>59624</v>
      </c>
      <c r="I52" s="224">
        <v>52044.58767051118</v>
      </c>
      <c r="J52" s="224">
        <v>67203.412329488812</v>
      </c>
    </row>
    <row r="53" spans="1:10" x14ac:dyDescent="0.2">
      <c r="A53" s="96" t="s">
        <v>9</v>
      </c>
      <c r="B53" s="91">
        <v>443020</v>
      </c>
      <c r="C53" s="27">
        <f>B53-H53</f>
        <v>55560</v>
      </c>
      <c r="D53" s="28">
        <f>C53/H53*100</f>
        <v>14.339544727197644</v>
      </c>
      <c r="E53" s="22">
        <f>IF(B53&lt;I53,-1,IF(B53&gt;J53,1,0))</f>
        <v>1</v>
      </c>
      <c r="F53" s="22"/>
      <c r="G53" s="22"/>
      <c r="H53" s="295">
        <v>387460</v>
      </c>
      <c r="I53" s="224">
        <v>368765.06290269928</v>
      </c>
      <c r="J53" s="224">
        <v>406154.93709730072</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502023</v>
      </c>
      <c r="C56" s="13">
        <f>B56-H56</f>
        <v>54939</v>
      </c>
      <c r="D56" s="14">
        <f>C56/H56*100</f>
        <v>12.288294817081354</v>
      </c>
      <c r="E56" s="15">
        <f>IF(B56&lt;I56,-1,IF(B56&gt;J56,1,0))</f>
        <v>1</v>
      </c>
      <c r="F56" s="15"/>
      <c r="G56" s="15"/>
      <c r="H56" s="292">
        <v>447084</v>
      </c>
      <c r="I56" s="221">
        <v>428412.71549892775</v>
      </c>
      <c r="J56" s="221">
        <v>465755.28450107225</v>
      </c>
    </row>
    <row r="57" spans="1:10" x14ac:dyDescent="0.2">
      <c r="A57" s="18"/>
      <c r="B57" s="98"/>
      <c r="C57" s="19"/>
      <c r="D57" s="28"/>
      <c r="E57" s="22"/>
      <c r="F57" s="22"/>
      <c r="G57" s="22"/>
      <c r="H57" s="292"/>
      <c r="I57" s="293"/>
      <c r="J57" s="293"/>
    </row>
    <row r="58" spans="1:10" x14ac:dyDescent="0.2">
      <c r="A58" s="34" t="s">
        <v>13</v>
      </c>
      <c r="B58" s="98">
        <v>340622</v>
      </c>
      <c r="C58" s="27">
        <f>B58-H58</f>
        <v>23439</v>
      </c>
      <c r="D58" s="28">
        <f>C58/H58*100</f>
        <v>7.3897403076457442</v>
      </c>
      <c r="E58" s="22">
        <f>IF(B58&lt;I58,-1,IF(B58&gt;J58,1,0))</f>
        <v>1</v>
      </c>
      <c r="F58" s="173">
        <f t="shared" ref="F58:G61" si="9">+B58/1000</f>
        <v>340.62200000000001</v>
      </c>
      <c r="G58" s="173">
        <f t="shared" si="9"/>
        <v>23.439</v>
      </c>
      <c r="H58" s="295">
        <v>317183</v>
      </c>
      <c r="I58" s="224">
        <v>301211.53832942154</v>
      </c>
      <c r="J58" s="224">
        <v>333154.46167057846</v>
      </c>
    </row>
    <row r="59" spans="1:10" x14ac:dyDescent="0.2">
      <c r="A59" s="34" t="s">
        <v>11</v>
      </c>
      <c r="B59" s="98">
        <v>131743</v>
      </c>
      <c r="C59" s="27">
        <f>B59-H59</f>
        <v>24990</v>
      </c>
      <c r="D59" s="28">
        <f>C59/H59*100</f>
        <v>23.409178196397288</v>
      </c>
      <c r="E59" s="22">
        <f t="shared" ref="E59:E61" si="10">IF(B59&lt;I59,-1,IF(B59&gt;J59,1,0))</f>
        <v>1</v>
      </c>
      <c r="F59" s="173">
        <f t="shared" si="9"/>
        <v>131.74299999999999</v>
      </c>
      <c r="G59" s="173">
        <f t="shared" si="9"/>
        <v>24.99</v>
      </c>
      <c r="H59" s="295">
        <v>106753</v>
      </c>
      <c r="I59" s="224">
        <v>97453.193000519881</v>
      </c>
      <c r="J59" s="224">
        <v>116052.80699948012</v>
      </c>
    </row>
    <row r="60" spans="1:10" x14ac:dyDescent="0.2">
      <c r="A60" s="34" t="s">
        <v>14</v>
      </c>
      <c r="B60" s="98">
        <v>15480</v>
      </c>
      <c r="C60" s="27">
        <f>B60-H60</f>
        <v>3870</v>
      </c>
      <c r="D60" s="28">
        <f>C60/H60*100</f>
        <v>33.333333333333329</v>
      </c>
      <c r="E60" s="22">
        <f t="shared" si="10"/>
        <v>1</v>
      </c>
      <c r="F60" s="173">
        <f t="shared" si="9"/>
        <v>15.48</v>
      </c>
      <c r="G60" s="173">
        <f t="shared" si="9"/>
        <v>3.87</v>
      </c>
      <c r="H60" s="295">
        <v>11610</v>
      </c>
      <c r="I60" s="224">
        <v>8528.4117678222665</v>
      </c>
      <c r="J60" s="224">
        <v>14691.588232177734</v>
      </c>
    </row>
    <row r="61" spans="1:10" ht="13.5" thickBot="1" x14ac:dyDescent="0.25">
      <c r="A61" s="34" t="s">
        <v>159</v>
      </c>
      <c r="B61" s="100">
        <v>14178</v>
      </c>
      <c r="C61" s="27">
        <f>B61-H61</f>
        <v>2640</v>
      </c>
      <c r="D61" s="28">
        <f>C61/H61*100</f>
        <v>22.880915236609464</v>
      </c>
      <c r="E61" s="22">
        <f t="shared" si="10"/>
        <v>0</v>
      </c>
      <c r="F61" s="173">
        <f t="shared" si="9"/>
        <v>14.178000000000001</v>
      </c>
      <c r="G61" s="173">
        <f t="shared" si="9"/>
        <v>2.64</v>
      </c>
      <c r="H61" s="234">
        <v>11538</v>
      </c>
      <c r="I61" s="233">
        <v>8533.8099476630323</v>
      </c>
      <c r="J61" s="233">
        <v>14542.190052336968</v>
      </c>
    </row>
    <row r="62" spans="1:10" x14ac:dyDescent="0.2">
      <c r="A62" s="358" t="s">
        <v>46</v>
      </c>
      <c r="B62" s="358"/>
      <c r="C62" s="358"/>
      <c r="D62" s="358"/>
      <c r="E62" s="358"/>
      <c r="F62" s="174"/>
      <c r="G62" s="174"/>
      <c r="H62" s="257"/>
      <c r="I62" s="257"/>
      <c r="J62" s="257"/>
    </row>
    <row r="63" spans="1:10" x14ac:dyDescent="0.2">
      <c r="A63" s="356" t="s">
        <v>47</v>
      </c>
      <c r="B63" s="356"/>
      <c r="C63" s="356"/>
      <c r="D63" s="356"/>
      <c r="E63" s="356"/>
      <c r="F63" s="175"/>
      <c r="G63" s="175"/>
      <c r="H63" s="257"/>
      <c r="I63" s="257"/>
      <c r="J63" s="257"/>
    </row>
    <row r="64" spans="1:10" x14ac:dyDescent="0.2">
      <c r="A64" s="356" t="s">
        <v>170</v>
      </c>
      <c r="B64" s="356"/>
      <c r="C64" s="356"/>
      <c r="D64" s="356"/>
      <c r="E64" s="356"/>
      <c r="F64" s="175"/>
      <c r="G64" s="175"/>
      <c r="H64" s="257"/>
      <c r="I64" s="257"/>
      <c r="J64" s="257"/>
    </row>
    <row r="65" spans="1:7" x14ac:dyDescent="0.2">
      <c r="A65" s="357" t="s">
        <v>48</v>
      </c>
      <c r="B65" s="357"/>
      <c r="C65" s="357"/>
      <c r="D65" s="357"/>
      <c r="E65" s="357"/>
      <c r="F65" s="175"/>
      <c r="G65" s="175"/>
    </row>
    <row r="66" spans="1:7" x14ac:dyDescent="0.2">
      <c r="A66" s="356" t="s">
        <v>160</v>
      </c>
      <c r="B66" s="356"/>
      <c r="C66" s="356"/>
      <c r="D66" s="356"/>
      <c r="E66" s="356"/>
      <c r="F66" s="175"/>
      <c r="G66" s="175"/>
    </row>
    <row r="67" spans="1:7" x14ac:dyDescent="0.2">
      <c r="A67" s="356" t="s">
        <v>157</v>
      </c>
      <c r="B67" s="356"/>
      <c r="C67" s="356"/>
      <c r="D67" s="356"/>
      <c r="E67" s="356"/>
      <c r="F67" s="175"/>
      <c r="G67" s="175"/>
    </row>
    <row r="68" spans="1:7" ht="11.25" customHeight="1" x14ac:dyDescent="0.2">
      <c r="A68" s="341" t="s">
        <v>237</v>
      </c>
      <c r="B68" s="341"/>
      <c r="C68" s="341"/>
      <c r="D68" s="341"/>
      <c r="E68" s="341"/>
      <c r="F68" s="174"/>
      <c r="G68" s="174"/>
    </row>
    <row r="69" spans="1:7" hidden="1" x14ac:dyDescent="0.2">
      <c r="A69" s="77">
        <v>1</v>
      </c>
      <c r="B69" s="77">
        <v>-1</v>
      </c>
      <c r="C69" s="77">
        <v>0</v>
      </c>
      <c r="D69" s="257"/>
      <c r="E69" s="1"/>
      <c r="F69" s="22"/>
      <c r="G69" s="22"/>
    </row>
    <row r="70" spans="1:7" x14ac:dyDescent="0.2">
      <c r="A70" s="257"/>
      <c r="B70" s="257"/>
      <c r="C70" s="257"/>
      <c r="D70" s="257"/>
      <c r="E70" s="1"/>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12:E15 E9:E10 E7 E17:E43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7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E22" sqref="E22"/>
    </sheetView>
  </sheetViews>
  <sheetFormatPr baseColWidth="10" defaultColWidth="11.42578125" defaultRowHeight="11.25" x14ac:dyDescent="0.2"/>
  <cols>
    <col min="1" max="1" width="34.85546875" style="10" customWidth="1"/>
    <col min="2" max="4" width="9.28515625" style="10" customWidth="1"/>
    <col min="5" max="5" width="20.5703125" style="10" customWidth="1"/>
    <col min="6" max="6" width="10.140625" style="10" customWidth="1"/>
    <col min="7" max="7" width="5.42578125" style="10" bestFit="1" customWidth="1"/>
    <col min="8" max="8" width="11.42578125" style="10" customWidth="1"/>
    <col min="9" max="10" width="10.42578125" style="10" customWidth="1"/>
    <col min="11" max="16384" width="11.42578125" style="10"/>
  </cols>
  <sheetData>
    <row r="1" spans="1:10" x14ac:dyDescent="0.2">
      <c r="A1" s="329" t="s">
        <v>247</v>
      </c>
      <c r="B1" s="329"/>
      <c r="C1" s="329"/>
      <c r="D1" s="329"/>
      <c r="E1" s="329"/>
      <c r="F1" s="169"/>
      <c r="G1" s="169"/>
      <c r="H1" s="257"/>
      <c r="I1" s="257"/>
      <c r="J1" s="257"/>
    </row>
    <row r="2" spans="1:10" x14ac:dyDescent="0.2">
      <c r="A2" s="329" t="s">
        <v>76</v>
      </c>
      <c r="B2" s="329"/>
      <c r="C2" s="329"/>
      <c r="D2" s="329"/>
      <c r="E2" s="329"/>
      <c r="F2" s="169"/>
      <c r="G2" s="169"/>
      <c r="H2" s="257"/>
      <c r="I2" s="257"/>
      <c r="J2" s="257"/>
    </row>
    <row r="3" spans="1:10" ht="12" thickBot="1" x14ac:dyDescent="0.25">
      <c r="A3" s="330" t="s">
        <v>266</v>
      </c>
      <c r="B3" s="330"/>
      <c r="C3" s="330"/>
      <c r="D3" s="330"/>
      <c r="E3" s="330"/>
      <c r="F3" s="170"/>
      <c r="G3" s="170"/>
      <c r="H3" s="326" t="s">
        <v>235</v>
      </c>
      <c r="I3" s="326"/>
      <c r="J3" s="326"/>
    </row>
    <row r="4" spans="1:10" ht="12.75" customHeight="1" x14ac:dyDescent="0.2">
      <c r="A4" s="349" t="s">
        <v>120</v>
      </c>
      <c r="B4" s="3" t="s">
        <v>265</v>
      </c>
      <c r="C4" s="350" t="s">
        <v>78</v>
      </c>
      <c r="D4" s="350"/>
      <c r="E4" s="351" t="s">
        <v>112</v>
      </c>
      <c r="F4" s="336" t="s">
        <v>205</v>
      </c>
      <c r="G4" s="337"/>
      <c r="H4" s="352" t="s">
        <v>233</v>
      </c>
      <c r="I4" s="346" t="s">
        <v>79</v>
      </c>
      <c r="J4" s="347"/>
    </row>
    <row r="5" spans="1:10" ht="13.5" customHeight="1" thickBot="1" x14ac:dyDescent="0.25">
      <c r="A5" s="345"/>
      <c r="B5" s="6" t="s">
        <v>239</v>
      </c>
      <c r="C5" s="6" t="s">
        <v>53</v>
      </c>
      <c r="D5" s="6" t="s">
        <v>52</v>
      </c>
      <c r="E5" s="334"/>
      <c r="F5" s="160" t="s">
        <v>234</v>
      </c>
      <c r="G5" s="155"/>
      <c r="H5" s="328"/>
      <c r="I5" s="259" t="s">
        <v>80</v>
      </c>
      <c r="J5" s="259" t="s">
        <v>81</v>
      </c>
    </row>
    <row r="6" spans="1:10" x14ac:dyDescent="0.2">
      <c r="A6" s="82"/>
      <c r="B6" s="270"/>
      <c r="C6" s="291"/>
      <c r="D6" s="270"/>
      <c r="E6" s="1"/>
      <c r="F6" s="353"/>
      <c r="G6" s="354"/>
      <c r="H6" s="257"/>
      <c r="I6" s="23"/>
      <c r="J6" s="23"/>
    </row>
    <row r="7" spans="1:10" x14ac:dyDescent="0.2">
      <c r="A7" s="84" t="s">
        <v>1</v>
      </c>
      <c r="B7" s="85">
        <v>1245620</v>
      </c>
      <c r="C7" s="13">
        <f>B7-H7</f>
        <v>116896</v>
      </c>
      <c r="D7" s="14">
        <f>C7/H7*100</f>
        <v>10.356473327403332</v>
      </c>
      <c r="E7" s="15">
        <f>IF(B7&lt;I7,-1,IF(B7&gt;J7,1,0))</f>
        <v>1</v>
      </c>
      <c r="F7" s="171">
        <f>+B7/1000000</f>
        <v>1.2456199999999999</v>
      </c>
      <c r="G7" s="172">
        <f>+C7/1000</f>
        <v>116.896</v>
      </c>
      <c r="H7" s="292">
        <v>1128724</v>
      </c>
      <c r="I7" s="221">
        <v>1068441.1233055806</v>
      </c>
      <c r="J7" s="221">
        <v>1189006.8766944194</v>
      </c>
    </row>
    <row r="8" spans="1:10" x14ac:dyDescent="0.2">
      <c r="A8" s="86"/>
      <c r="B8" s="87"/>
      <c r="C8" s="20"/>
      <c r="D8" s="21"/>
      <c r="E8" s="22"/>
      <c r="F8" s="22"/>
      <c r="G8" s="22"/>
      <c r="H8" s="292"/>
      <c r="I8" s="293"/>
      <c r="J8" s="293"/>
    </row>
    <row r="9" spans="1:10" x14ac:dyDescent="0.2">
      <c r="A9" s="88" t="s">
        <v>2</v>
      </c>
      <c r="B9" s="89">
        <v>197412</v>
      </c>
      <c r="C9" s="25">
        <f>B9-H9</f>
        <v>-10128</v>
      </c>
      <c r="D9" s="21">
        <f>C9/H9*100</f>
        <v>-4.8800231280716968</v>
      </c>
      <c r="E9" s="22">
        <f>IF(B9&lt;I9,-1,IF(B9&gt;J9,1,0))</f>
        <v>0</v>
      </c>
      <c r="F9" s="173">
        <f>+B9/1000</f>
        <v>197.41200000000001</v>
      </c>
      <c r="G9" s="173">
        <f>+C9/1000</f>
        <v>-10.128</v>
      </c>
      <c r="H9" s="292">
        <v>207540</v>
      </c>
      <c r="I9" s="223">
        <v>184885.37853648537</v>
      </c>
      <c r="J9" s="223">
        <v>230194.62146351463</v>
      </c>
    </row>
    <row r="10" spans="1:10" x14ac:dyDescent="0.2">
      <c r="A10" s="90" t="s">
        <v>60</v>
      </c>
      <c r="B10" s="91">
        <v>197412</v>
      </c>
      <c r="C10" s="27">
        <f>B10-H10</f>
        <v>-10128</v>
      </c>
      <c r="D10" s="28">
        <f>C10/H10*100</f>
        <v>-4.8800231280716968</v>
      </c>
      <c r="E10" s="294">
        <f>IF(B10&lt;I10,-1,IF(B10&gt;J10,1,0))</f>
        <v>0</v>
      </c>
      <c r="F10" s="171"/>
      <c r="G10" s="172"/>
      <c r="H10" s="295">
        <v>207540</v>
      </c>
      <c r="I10" s="224">
        <v>184885.37853648537</v>
      </c>
      <c r="J10" s="224">
        <v>230194.62146351463</v>
      </c>
    </row>
    <row r="11" spans="1:10" x14ac:dyDescent="0.2">
      <c r="A11" s="90"/>
      <c r="B11" s="91"/>
      <c r="C11" s="19"/>
      <c r="D11" s="28"/>
      <c r="E11" s="22"/>
      <c r="F11" s="171"/>
      <c r="G11" s="172"/>
      <c r="H11" s="295"/>
      <c r="I11" s="293"/>
      <c r="J11" s="293"/>
    </row>
    <row r="12" spans="1:10" s="17" customFormat="1" x14ac:dyDescent="0.2">
      <c r="A12" s="88" t="s">
        <v>3</v>
      </c>
      <c r="B12" s="89">
        <v>289213</v>
      </c>
      <c r="C12" s="25">
        <f>B12-H12</f>
        <v>18459</v>
      </c>
      <c r="D12" s="21">
        <f>C12/H12*100</f>
        <v>6.8176278097461154</v>
      </c>
      <c r="E12" s="202">
        <f>IF(B12&lt;I12,-1,IF(B12&gt;J12,1,0))</f>
        <v>0</v>
      </c>
      <c r="F12" s="173">
        <f>+B12/1000</f>
        <v>289.21300000000002</v>
      </c>
      <c r="G12" s="173">
        <f>+C12/1000</f>
        <v>18.459</v>
      </c>
      <c r="H12" s="292">
        <v>270754</v>
      </c>
      <c r="I12" s="223">
        <v>238664.84891405652</v>
      </c>
      <c r="J12" s="223">
        <v>302843.15108594351</v>
      </c>
    </row>
    <row r="13" spans="1:10" x14ac:dyDescent="0.2">
      <c r="A13" s="90" t="s">
        <v>4</v>
      </c>
      <c r="B13" s="91">
        <v>130955</v>
      </c>
      <c r="C13" s="27">
        <f>B13-H13</f>
        <v>-13216</v>
      </c>
      <c r="D13" s="28">
        <f>C13/H13*100</f>
        <v>-9.1668920934168447</v>
      </c>
      <c r="E13" s="22">
        <f>IF(B13&lt;I13,-1,IF(B13&gt;J13,1,0))</f>
        <v>0</v>
      </c>
      <c r="F13" s="171"/>
      <c r="G13" s="172"/>
      <c r="H13" s="295">
        <v>144171</v>
      </c>
      <c r="I13" s="224">
        <v>120700.29566086046</v>
      </c>
      <c r="J13" s="224">
        <v>167641.70433913954</v>
      </c>
    </row>
    <row r="14" spans="1:10" x14ac:dyDescent="0.2">
      <c r="A14" s="90" t="s">
        <v>5</v>
      </c>
      <c r="B14" s="91">
        <v>132231</v>
      </c>
      <c r="C14" s="27">
        <f>B14-H14</f>
        <v>32098</v>
      </c>
      <c r="D14" s="28">
        <f>C14/H14*100</f>
        <v>32.055366362737558</v>
      </c>
      <c r="E14" s="22">
        <f>IF(B14&lt;I14,-1,IF(B14&gt;J14,1,0))</f>
        <v>1</v>
      </c>
      <c r="F14" s="171"/>
      <c r="G14" s="172"/>
      <c r="H14" s="295">
        <v>100133</v>
      </c>
      <c r="I14" s="224">
        <v>78946.843176802169</v>
      </c>
      <c r="J14" s="224">
        <v>121319.15682319783</v>
      </c>
    </row>
    <row r="15" spans="1:10" ht="12.75" x14ac:dyDescent="0.2">
      <c r="A15" s="90" t="s">
        <v>121</v>
      </c>
      <c r="B15" s="91">
        <v>26027</v>
      </c>
      <c r="C15" s="27">
        <f>B15-H15</f>
        <v>-423</v>
      </c>
      <c r="D15" s="28">
        <f>C15/H15*100</f>
        <v>-1.5992438563327032</v>
      </c>
      <c r="E15" s="22">
        <f>IF(B15&lt;I15,-1,IF(B15&gt;J15,1,0))</f>
        <v>0</v>
      </c>
      <c r="F15" s="171"/>
      <c r="G15" s="172"/>
      <c r="H15" s="295">
        <v>26450</v>
      </c>
      <c r="I15" s="224">
        <v>18773.306894054105</v>
      </c>
      <c r="J15" s="224">
        <v>34126.693105945895</v>
      </c>
    </row>
    <row r="16" spans="1:10" x14ac:dyDescent="0.2">
      <c r="A16" s="90"/>
      <c r="B16" s="91"/>
      <c r="C16" s="19"/>
      <c r="D16" s="28"/>
      <c r="E16" s="22"/>
      <c r="F16" s="171"/>
      <c r="G16" s="172"/>
      <c r="H16" s="295"/>
      <c r="I16" s="293"/>
      <c r="J16" s="293"/>
    </row>
    <row r="17" spans="1:10" x14ac:dyDescent="0.2">
      <c r="A17" s="88" t="s">
        <v>54</v>
      </c>
      <c r="B17" s="89">
        <v>749755</v>
      </c>
      <c r="C17" s="25">
        <f t="shared" ref="C17:C26" si="0">B17-H17</f>
        <v>103383</v>
      </c>
      <c r="D17" s="21">
        <f t="shared" ref="D17:D26" si="1">C17/H17*100</f>
        <v>15.994350002784774</v>
      </c>
      <c r="E17" s="22">
        <f>IF(B17&lt;I17,-1,IF(B17&gt;J17,1,0))</f>
        <v>1</v>
      </c>
      <c r="F17" s="171">
        <f>+B17/1000000</f>
        <v>0.74975499999999995</v>
      </c>
      <c r="G17" s="173">
        <f>+C17/1000</f>
        <v>103.383</v>
      </c>
      <c r="H17" s="292">
        <v>646372</v>
      </c>
      <c r="I17" s="223">
        <v>598999.62919138011</v>
      </c>
      <c r="J17" s="223">
        <v>693744.37080861989</v>
      </c>
    </row>
    <row r="18" spans="1:10" x14ac:dyDescent="0.2">
      <c r="A18" s="90" t="s">
        <v>70</v>
      </c>
      <c r="B18" s="91">
        <v>219730</v>
      </c>
      <c r="C18" s="27">
        <f t="shared" si="0"/>
        <v>34106</v>
      </c>
      <c r="D18" s="28">
        <f t="shared" si="1"/>
        <v>18.373701676507348</v>
      </c>
      <c r="E18" s="22">
        <f t="shared" ref="E18:E26" si="2">IF(B18&lt;I18,-1,IF(B18&gt;J18,1,0))</f>
        <v>1</v>
      </c>
      <c r="F18" s="173">
        <f>+B18/1000</f>
        <v>219.73</v>
      </c>
      <c r="G18" s="173">
        <f t="shared" ref="G18:G26" si="3">+C18/1000</f>
        <v>34.106000000000002</v>
      </c>
      <c r="H18" s="295">
        <v>185624</v>
      </c>
      <c r="I18" s="224">
        <v>161242.3510535071</v>
      </c>
      <c r="J18" s="224">
        <v>210005.6489464929</v>
      </c>
    </row>
    <row r="19" spans="1:10" x14ac:dyDescent="0.2">
      <c r="A19" s="90" t="s">
        <v>6</v>
      </c>
      <c r="B19" s="91">
        <v>91536</v>
      </c>
      <c r="C19" s="27">
        <f t="shared" si="0"/>
        <v>7437</v>
      </c>
      <c r="D19" s="28">
        <f t="shared" si="1"/>
        <v>8.8431491456497699</v>
      </c>
      <c r="E19" s="22">
        <f t="shared" si="2"/>
        <v>0</v>
      </c>
      <c r="F19" s="173">
        <f t="shared" ref="F19:F26" si="4">+B19/1000</f>
        <v>91.536000000000001</v>
      </c>
      <c r="G19" s="173">
        <f t="shared" si="3"/>
        <v>7.4370000000000003</v>
      </c>
      <c r="H19" s="295">
        <v>84099</v>
      </c>
      <c r="I19" s="224">
        <v>65884.69426636459</v>
      </c>
      <c r="J19" s="224">
        <v>102313.30573363541</v>
      </c>
    </row>
    <row r="20" spans="1:10" x14ac:dyDescent="0.2">
      <c r="A20" s="90" t="s">
        <v>71</v>
      </c>
      <c r="B20" s="91">
        <v>50415</v>
      </c>
      <c r="C20" s="27">
        <f t="shared" si="0"/>
        <v>17203</v>
      </c>
      <c r="D20" s="28">
        <f t="shared" si="1"/>
        <v>51.797543056726482</v>
      </c>
      <c r="E20" s="22">
        <f t="shared" si="2"/>
        <v>1</v>
      </c>
      <c r="F20" s="173">
        <f t="shared" si="4"/>
        <v>50.414999999999999</v>
      </c>
      <c r="G20" s="173">
        <f t="shared" si="3"/>
        <v>17.202999999999999</v>
      </c>
      <c r="H20" s="295">
        <v>33212</v>
      </c>
      <c r="I20" s="224">
        <v>22502.880804618555</v>
      </c>
      <c r="J20" s="224">
        <v>43921.119195381441</v>
      </c>
    </row>
    <row r="21" spans="1:10" x14ac:dyDescent="0.2">
      <c r="A21" s="90" t="s">
        <v>72</v>
      </c>
      <c r="B21" s="91">
        <v>32268</v>
      </c>
      <c r="C21" s="27">
        <f t="shared" si="0"/>
        <v>14090</v>
      </c>
      <c r="D21" s="28">
        <f t="shared" si="1"/>
        <v>77.511277368247335</v>
      </c>
      <c r="E21" s="22">
        <v>0</v>
      </c>
      <c r="F21" s="173">
        <f t="shared" si="4"/>
        <v>32.268000000000001</v>
      </c>
      <c r="G21" s="173">
        <f t="shared" si="3"/>
        <v>14.09</v>
      </c>
      <c r="H21" s="295">
        <v>18178</v>
      </c>
      <c r="I21" s="224">
        <v>10084.733745719681</v>
      </c>
      <c r="J21" s="224">
        <v>26271.266254280319</v>
      </c>
    </row>
    <row r="22" spans="1:10" ht="22.5" x14ac:dyDescent="0.2">
      <c r="A22" s="90" t="s">
        <v>62</v>
      </c>
      <c r="B22" s="91">
        <v>113358</v>
      </c>
      <c r="C22" s="27">
        <f t="shared" si="0"/>
        <v>12219</v>
      </c>
      <c r="D22" s="28">
        <f t="shared" si="1"/>
        <v>12.081392934476314</v>
      </c>
      <c r="E22" s="22">
        <f t="shared" si="2"/>
        <v>0</v>
      </c>
      <c r="F22" s="173">
        <f t="shared" si="4"/>
        <v>113.358</v>
      </c>
      <c r="G22" s="173">
        <f t="shared" si="3"/>
        <v>12.218999999999999</v>
      </c>
      <c r="H22" s="296">
        <v>101139</v>
      </c>
      <c r="I22" s="227">
        <v>81376.984157909057</v>
      </c>
      <c r="J22" s="227">
        <v>120901.01584209094</v>
      </c>
    </row>
    <row r="23" spans="1:10" x14ac:dyDescent="0.2">
      <c r="A23" s="90" t="s">
        <v>61</v>
      </c>
      <c r="B23" s="91">
        <v>53543</v>
      </c>
      <c r="C23" s="27">
        <f t="shared" si="0"/>
        <v>117</v>
      </c>
      <c r="D23" s="28">
        <f t="shared" si="1"/>
        <v>0.21899449706135588</v>
      </c>
      <c r="E23" s="22">
        <f t="shared" si="2"/>
        <v>0</v>
      </c>
      <c r="F23" s="173">
        <f t="shared" si="4"/>
        <v>53.542999999999999</v>
      </c>
      <c r="G23" s="173">
        <f t="shared" si="3"/>
        <v>0.11700000000000001</v>
      </c>
      <c r="H23" s="295">
        <v>53426</v>
      </c>
      <c r="I23" s="224">
        <v>38634.475092314504</v>
      </c>
      <c r="J23" s="224">
        <v>68217.524907685496</v>
      </c>
    </row>
    <row r="24" spans="1:10" s="257" customFormat="1" x14ac:dyDescent="0.2">
      <c r="A24" s="90" t="s">
        <v>40</v>
      </c>
      <c r="B24" s="91">
        <v>61491</v>
      </c>
      <c r="C24" s="27">
        <f t="shared" si="0"/>
        <v>-17905</v>
      </c>
      <c r="D24" s="28">
        <f t="shared" si="1"/>
        <v>-22.551513930172803</v>
      </c>
      <c r="E24" s="22">
        <f t="shared" si="2"/>
        <v>-1</v>
      </c>
      <c r="F24" s="173">
        <f t="shared" si="4"/>
        <v>61.491</v>
      </c>
      <c r="G24" s="173">
        <f t="shared" si="3"/>
        <v>-17.905000000000001</v>
      </c>
      <c r="H24" s="295">
        <v>79396</v>
      </c>
      <c r="I24" s="224">
        <v>64125.690190651119</v>
      </c>
      <c r="J24" s="224">
        <v>94666.309809348881</v>
      </c>
    </row>
    <row r="25" spans="1:10" s="257" customFormat="1" ht="12.75" x14ac:dyDescent="0.2">
      <c r="A25" s="90" t="s">
        <v>122</v>
      </c>
      <c r="B25" s="91">
        <v>113321</v>
      </c>
      <c r="C25" s="27">
        <f t="shared" si="0"/>
        <v>34518</v>
      </c>
      <c r="D25" s="28">
        <f t="shared" si="1"/>
        <v>43.80290090478789</v>
      </c>
      <c r="E25" s="22">
        <f t="shared" si="2"/>
        <v>1</v>
      </c>
      <c r="F25" s="173">
        <f t="shared" si="4"/>
        <v>113.321</v>
      </c>
      <c r="G25" s="173">
        <f t="shared" si="3"/>
        <v>34.518000000000001</v>
      </c>
      <c r="H25" s="295">
        <v>78803</v>
      </c>
      <c r="I25" s="224">
        <v>60283.172282039413</v>
      </c>
      <c r="J25" s="224">
        <v>97322.827717960579</v>
      </c>
    </row>
    <row r="26" spans="1:10" x14ac:dyDescent="0.2">
      <c r="A26" s="90" t="s">
        <v>63</v>
      </c>
      <c r="B26" s="91">
        <v>14093</v>
      </c>
      <c r="C26" s="27">
        <f t="shared" si="0"/>
        <v>1598</v>
      </c>
      <c r="D26" s="28">
        <f t="shared" si="1"/>
        <v>12.789115646258503</v>
      </c>
      <c r="E26" s="22">
        <f t="shared" si="2"/>
        <v>0</v>
      </c>
      <c r="F26" s="173">
        <f t="shared" si="4"/>
        <v>14.093</v>
      </c>
      <c r="G26" s="173">
        <f t="shared" si="3"/>
        <v>1.5980000000000001</v>
      </c>
      <c r="H26" s="295">
        <v>12495</v>
      </c>
      <c r="I26" s="224">
        <v>8499.4255043096509</v>
      </c>
      <c r="J26" s="224">
        <v>16490.574495690351</v>
      </c>
    </row>
    <row r="27" spans="1:10" x14ac:dyDescent="0.2">
      <c r="A27" s="90"/>
      <c r="B27" s="91" t="s">
        <v>244</v>
      </c>
      <c r="C27" s="20"/>
      <c r="D27" s="21"/>
      <c r="E27" s="22"/>
      <c r="F27" s="171"/>
      <c r="G27" s="172"/>
      <c r="H27" s="295"/>
      <c r="I27" s="293"/>
      <c r="J27" s="293"/>
    </row>
    <row r="28" spans="1:10" x14ac:dyDescent="0.2">
      <c r="A28" s="88" t="s">
        <v>7</v>
      </c>
      <c r="B28" s="89">
        <v>9240</v>
      </c>
      <c r="C28" s="25">
        <f>B28-H28</f>
        <v>5182</v>
      </c>
      <c r="D28" s="21">
        <f>C28/H28*100</f>
        <v>127.69837358304584</v>
      </c>
      <c r="E28" s="22">
        <v>0</v>
      </c>
      <c r="F28" s="171"/>
      <c r="G28" s="172"/>
      <c r="H28" s="292">
        <v>4058</v>
      </c>
      <c r="I28" s="223">
        <v>0</v>
      </c>
      <c r="J28" s="223">
        <v>8434.0490464237719</v>
      </c>
    </row>
    <row r="29" spans="1:10" x14ac:dyDescent="0.2">
      <c r="A29" s="92"/>
      <c r="B29" s="89"/>
      <c r="C29" s="25"/>
      <c r="D29" s="21"/>
      <c r="E29" s="22"/>
      <c r="F29" s="171"/>
      <c r="G29" s="172"/>
      <c r="H29" s="295"/>
      <c r="I29" s="293"/>
      <c r="J29" s="293"/>
    </row>
    <row r="30" spans="1:10" x14ac:dyDescent="0.2">
      <c r="A30" s="93" t="s">
        <v>206</v>
      </c>
      <c r="B30" s="94">
        <v>1245620</v>
      </c>
      <c r="C30" s="13">
        <f>B30-H30</f>
        <v>116896</v>
      </c>
      <c r="D30" s="14">
        <f>C30/H30*100</f>
        <v>10.356473327403332</v>
      </c>
      <c r="E30" s="15">
        <f t="shared" ref="E30:E41" si="5">IF(B30&lt;I30,-1,IF(B30&gt;J30,1,0))</f>
        <v>1</v>
      </c>
      <c r="F30" s="171"/>
      <c r="G30" s="172"/>
      <c r="H30" s="292">
        <v>1128724</v>
      </c>
      <c r="I30" s="223">
        <v>1068441.1233055806</v>
      </c>
      <c r="J30" s="223">
        <v>1189006.8766944194</v>
      </c>
    </row>
    <row r="31" spans="1:10" x14ac:dyDescent="0.2">
      <c r="A31" s="92"/>
      <c r="B31" s="91"/>
      <c r="C31" s="19"/>
      <c r="D31" s="28"/>
      <c r="E31" s="22"/>
      <c r="F31" s="171"/>
      <c r="G31" s="172"/>
      <c r="H31" s="292"/>
      <c r="I31" s="223"/>
      <c r="J31" s="223"/>
    </row>
    <row r="32" spans="1:10" x14ac:dyDescent="0.2">
      <c r="A32" s="186" t="s">
        <v>207</v>
      </c>
      <c r="B32" s="91">
        <v>10111</v>
      </c>
      <c r="C32" s="27">
        <f>B32-H32</f>
        <v>4106</v>
      </c>
      <c r="D32" s="28">
        <f t="shared" ref="D32:D41" si="6">C32/H32*100</f>
        <v>68.376353039134045</v>
      </c>
      <c r="E32" s="22">
        <f t="shared" si="5"/>
        <v>0</v>
      </c>
      <c r="F32" s="171"/>
      <c r="G32" s="172"/>
      <c r="H32" s="295">
        <v>6005</v>
      </c>
      <c r="I32" s="224">
        <v>1649.2411167264472</v>
      </c>
      <c r="J32" s="224">
        <v>10360.758883273553</v>
      </c>
    </row>
    <row r="33" spans="1:10" x14ac:dyDescent="0.2">
      <c r="A33" s="96" t="s">
        <v>208</v>
      </c>
      <c r="B33" s="91">
        <v>118070</v>
      </c>
      <c r="C33" s="27">
        <f t="shared" ref="C33:C41" si="7">B33-H33</f>
        <v>9539</v>
      </c>
      <c r="D33" s="28">
        <f t="shared" si="6"/>
        <v>8.7891938708756037</v>
      </c>
      <c r="E33" s="22">
        <f t="shared" si="5"/>
        <v>0</v>
      </c>
      <c r="F33" s="171"/>
      <c r="G33" s="172"/>
      <c r="H33" s="295">
        <v>108531</v>
      </c>
      <c r="I33" s="224">
        <v>85241.025275070424</v>
      </c>
      <c r="J33" s="224">
        <v>131820.97472492958</v>
      </c>
    </row>
    <row r="34" spans="1:10" x14ac:dyDescent="0.2">
      <c r="A34" s="96" t="s">
        <v>209</v>
      </c>
      <c r="B34" s="91">
        <v>128309</v>
      </c>
      <c r="C34" s="27">
        <f t="shared" si="7"/>
        <v>34342</v>
      </c>
      <c r="D34" s="28">
        <f t="shared" si="6"/>
        <v>36.546872838336867</v>
      </c>
      <c r="E34" s="22">
        <f t="shared" si="5"/>
        <v>1</v>
      </c>
      <c r="F34" s="171"/>
      <c r="G34" s="172"/>
      <c r="H34" s="295">
        <v>93967</v>
      </c>
      <c r="I34" s="224">
        <v>75813.527751520873</v>
      </c>
      <c r="J34" s="224">
        <v>112120.47224847913</v>
      </c>
    </row>
    <row r="35" spans="1:10" x14ac:dyDescent="0.2">
      <c r="A35" s="96" t="s">
        <v>210</v>
      </c>
      <c r="B35" s="91">
        <v>79838</v>
      </c>
      <c r="C35" s="27">
        <f t="shared" si="7"/>
        <v>6847</v>
      </c>
      <c r="D35" s="28">
        <f t="shared" si="6"/>
        <v>9.380608568179639</v>
      </c>
      <c r="E35" s="22">
        <f t="shared" si="5"/>
        <v>0</v>
      </c>
      <c r="F35" s="171"/>
      <c r="G35" s="172"/>
      <c r="H35" s="295">
        <v>72991</v>
      </c>
      <c r="I35" s="224">
        <v>58058.59843974316</v>
      </c>
      <c r="J35" s="224">
        <v>87923.40156025684</v>
      </c>
    </row>
    <row r="36" spans="1:10" ht="22.5" x14ac:dyDescent="0.2">
      <c r="A36" s="96" t="s">
        <v>211</v>
      </c>
      <c r="B36" s="91">
        <v>193919</v>
      </c>
      <c r="C36" s="27">
        <f t="shared" si="7"/>
        <v>19772</v>
      </c>
      <c r="D36" s="28">
        <f t="shared" si="6"/>
        <v>11.353626533905265</v>
      </c>
      <c r="E36" s="22">
        <f t="shared" si="5"/>
        <v>0</v>
      </c>
      <c r="F36" s="171"/>
      <c r="G36" s="172"/>
      <c r="H36" s="296">
        <v>174147</v>
      </c>
      <c r="I36" s="227">
        <v>151774.02006362382</v>
      </c>
      <c r="J36" s="227">
        <v>196519.97993637618</v>
      </c>
    </row>
    <row r="37" spans="1:10" ht="22.5" x14ac:dyDescent="0.2">
      <c r="A37" s="96" t="s">
        <v>212</v>
      </c>
      <c r="B37" s="91">
        <v>63678</v>
      </c>
      <c r="C37" s="27">
        <f t="shared" si="7"/>
        <v>1456</v>
      </c>
      <c r="D37" s="28">
        <f t="shared" si="6"/>
        <v>2.3400083571727044</v>
      </c>
      <c r="E37" s="22">
        <f t="shared" si="5"/>
        <v>0</v>
      </c>
      <c r="F37" s="171"/>
      <c r="G37" s="172"/>
      <c r="H37" s="296">
        <v>62222</v>
      </c>
      <c r="I37" s="227">
        <v>51397.713566843639</v>
      </c>
      <c r="J37" s="227">
        <v>73046.286433156361</v>
      </c>
    </row>
    <row r="38" spans="1:10" ht="22.5" x14ac:dyDescent="0.2">
      <c r="A38" s="96" t="s">
        <v>213</v>
      </c>
      <c r="B38" s="91">
        <v>181666</v>
      </c>
      <c r="C38" s="27">
        <f t="shared" si="7"/>
        <v>-2851</v>
      </c>
      <c r="D38" s="28">
        <f t="shared" si="6"/>
        <v>-1.5451150842469799</v>
      </c>
      <c r="E38" s="22">
        <f t="shared" si="5"/>
        <v>0</v>
      </c>
      <c r="F38" s="171"/>
      <c r="G38" s="172"/>
      <c r="H38" s="296">
        <v>184517</v>
      </c>
      <c r="I38" s="227">
        <v>159392.33439434788</v>
      </c>
      <c r="J38" s="227">
        <v>209641.66560565212</v>
      </c>
    </row>
    <row r="39" spans="1:10" s="257" customFormat="1" ht="22.5" x14ac:dyDescent="0.2">
      <c r="A39" s="96" t="s">
        <v>214</v>
      </c>
      <c r="B39" s="91">
        <v>136037</v>
      </c>
      <c r="C39" s="27">
        <f t="shared" si="7"/>
        <v>-8173</v>
      </c>
      <c r="D39" s="28">
        <f t="shared" si="6"/>
        <v>-5.6674294431731509</v>
      </c>
      <c r="E39" s="22">
        <f t="shared" si="5"/>
        <v>0</v>
      </c>
      <c r="F39" s="171"/>
      <c r="G39" s="298"/>
      <c r="H39" s="296">
        <v>144210</v>
      </c>
      <c r="I39" s="227">
        <v>121390.4455625297</v>
      </c>
      <c r="J39" s="227">
        <v>167029.5544374703</v>
      </c>
    </row>
    <row r="40" spans="1:10" s="257" customFormat="1" x14ac:dyDescent="0.2">
      <c r="A40" s="186" t="s">
        <v>215</v>
      </c>
      <c r="B40" s="91">
        <v>321885</v>
      </c>
      <c r="C40" s="27">
        <f t="shared" si="7"/>
        <v>40698</v>
      </c>
      <c r="D40" s="28">
        <f t="shared" si="6"/>
        <v>14.473642095829467</v>
      </c>
      <c r="E40" s="22">
        <f t="shared" si="5"/>
        <v>1</v>
      </c>
      <c r="F40" s="171"/>
      <c r="G40" s="298"/>
      <c r="H40" s="295">
        <v>281187</v>
      </c>
      <c r="I40" s="224">
        <v>254187.30788863369</v>
      </c>
      <c r="J40" s="224">
        <v>308186.69211136631</v>
      </c>
    </row>
    <row r="41" spans="1:10" s="257" customFormat="1" x14ac:dyDescent="0.2">
      <c r="A41" s="186" t="s">
        <v>10</v>
      </c>
      <c r="B41" s="91">
        <v>12107</v>
      </c>
      <c r="C41" s="27">
        <f t="shared" si="7"/>
        <v>11160</v>
      </c>
      <c r="D41" s="28">
        <f t="shared" si="6"/>
        <v>1178.4582893347413</v>
      </c>
      <c r="E41" s="22">
        <f t="shared" si="5"/>
        <v>1</v>
      </c>
      <c r="F41" s="171"/>
      <c r="G41" s="298"/>
      <c r="H41" s="295">
        <v>947</v>
      </c>
      <c r="I41" s="224">
        <v>144.10003740905734</v>
      </c>
      <c r="J41" s="224">
        <v>1749.8999625909428</v>
      </c>
    </row>
    <row r="42" spans="1:10" x14ac:dyDescent="0.2">
      <c r="A42" s="92"/>
      <c r="B42" s="91"/>
      <c r="C42" s="19"/>
      <c r="D42" s="28"/>
      <c r="E42" s="22"/>
      <c r="F42" s="22"/>
      <c r="G42" s="22"/>
      <c r="H42" s="295"/>
      <c r="I42" s="293"/>
      <c r="J42" s="293"/>
    </row>
    <row r="43" spans="1:10" x14ac:dyDescent="0.2">
      <c r="A43" s="93" t="s">
        <v>216</v>
      </c>
      <c r="B43" s="94">
        <v>1245620</v>
      </c>
      <c r="C43" s="13">
        <f>B43-H43</f>
        <v>116896</v>
      </c>
      <c r="D43" s="14">
        <f>C43/H43*100</f>
        <v>10.356473327403332</v>
      </c>
      <c r="E43" s="15">
        <f>IF(B43&lt;I43,-1,IF(B43&gt;J43,1,0))</f>
        <v>1</v>
      </c>
      <c r="F43" s="15"/>
      <c r="G43" s="15"/>
      <c r="H43" s="292">
        <v>1128724</v>
      </c>
      <c r="I43" s="221">
        <v>1068441.1233055806</v>
      </c>
      <c r="J43" s="221">
        <v>1189006.8766944194</v>
      </c>
    </row>
    <row r="44" spans="1:10" x14ac:dyDescent="0.2">
      <c r="A44" s="95"/>
      <c r="B44" s="91" t="s">
        <v>244</v>
      </c>
      <c r="C44" s="19"/>
      <c r="D44" s="28"/>
      <c r="E44" s="22"/>
      <c r="F44" s="22"/>
      <c r="G44" s="22"/>
      <c r="H44" s="292"/>
      <c r="I44" s="293"/>
      <c r="J44" s="293"/>
    </row>
    <row r="45" spans="1:10" ht="12.75" x14ac:dyDescent="0.2">
      <c r="A45" s="96" t="s">
        <v>123</v>
      </c>
      <c r="B45" s="91">
        <v>256490</v>
      </c>
      <c r="C45" s="27">
        <f>B45-H45</f>
        <v>47987</v>
      </c>
      <c r="D45" s="28">
        <f>C45/H45*100</f>
        <v>23.015016570504983</v>
      </c>
      <c r="E45" s="22">
        <f>IF(B45&lt;I45,-1,IF(B45&gt;J45,1,0))</f>
        <v>1</v>
      </c>
      <c r="F45" s="173">
        <f t="shared" ref="F45:G48" si="8">+B45/1000</f>
        <v>256.49</v>
      </c>
      <c r="G45" s="173">
        <f t="shared" si="8"/>
        <v>47.987000000000002</v>
      </c>
      <c r="H45" s="295">
        <v>208503</v>
      </c>
      <c r="I45" s="224">
        <v>178594.79578748479</v>
      </c>
      <c r="J45" s="224">
        <v>238411.20421251521</v>
      </c>
    </row>
    <row r="46" spans="1:10" ht="12.75" x14ac:dyDescent="0.2">
      <c r="A46" s="96" t="s">
        <v>124</v>
      </c>
      <c r="B46" s="91">
        <v>655138</v>
      </c>
      <c r="C46" s="27">
        <f>B46-H46</f>
        <v>17051</v>
      </c>
      <c r="D46" s="28">
        <f>C46/H46*100</f>
        <v>2.6722061411688376</v>
      </c>
      <c r="E46" s="22">
        <f>IF(B46&lt;I46,-1,IF(B46&gt;J46,1,0))</f>
        <v>0</v>
      </c>
      <c r="F46" s="173">
        <f t="shared" si="8"/>
        <v>655.13800000000003</v>
      </c>
      <c r="G46" s="173">
        <f t="shared" si="8"/>
        <v>17.050999999999998</v>
      </c>
      <c r="H46" s="295">
        <v>638087</v>
      </c>
      <c r="I46" s="224">
        <v>593841.20743289345</v>
      </c>
      <c r="J46" s="224">
        <v>682332.79256710655</v>
      </c>
    </row>
    <row r="47" spans="1:10" s="257" customFormat="1" x14ac:dyDescent="0.2">
      <c r="A47" s="96" t="s">
        <v>12</v>
      </c>
      <c r="B47" s="91">
        <v>321885</v>
      </c>
      <c r="C47" s="27">
        <f>B47-H47</f>
        <v>40698</v>
      </c>
      <c r="D47" s="28">
        <f>C47/H47*100</f>
        <v>14.473642095829467</v>
      </c>
      <c r="E47" s="22">
        <f>IF(B47&lt;I47,-1,IF(B47&gt;J47,1,0))</f>
        <v>1</v>
      </c>
      <c r="F47" s="173">
        <f t="shared" si="8"/>
        <v>321.88499999999999</v>
      </c>
      <c r="G47" s="173">
        <f t="shared" si="8"/>
        <v>40.698</v>
      </c>
      <c r="H47" s="295">
        <v>281187</v>
      </c>
      <c r="I47" s="224">
        <v>254168.01722303007</v>
      </c>
      <c r="J47" s="224">
        <v>308205.9827769699</v>
      </c>
    </row>
    <row r="48" spans="1:10" x14ac:dyDescent="0.2">
      <c r="A48" s="96" t="s">
        <v>10</v>
      </c>
      <c r="B48" s="91">
        <v>12107</v>
      </c>
      <c r="C48" s="27">
        <f>B48-H48</f>
        <v>11160</v>
      </c>
      <c r="D48" s="28">
        <f>C48/H48*100</f>
        <v>1178.4582893347413</v>
      </c>
      <c r="E48" s="22">
        <v>0</v>
      </c>
      <c r="F48" s="173">
        <f t="shared" si="8"/>
        <v>12.106999999999999</v>
      </c>
      <c r="G48" s="173">
        <f t="shared" si="8"/>
        <v>11.16</v>
      </c>
      <c r="H48" s="295">
        <v>947</v>
      </c>
      <c r="I48" s="224">
        <v>143.99051974764166</v>
      </c>
      <c r="J48" s="224">
        <v>1750.0094802523583</v>
      </c>
    </row>
    <row r="49" spans="1:10" x14ac:dyDescent="0.2">
      <c r="A49" s="92"/>
      <c r="B49" s="91"/>
      <c r="C49" s="20"/>
      <c r="D49" s="21"/>
      <c r="E49" s="22"/>
      <c r="F49" s="22"/>
      <c r="G49" s="22"/>
      <c r="H49" s="295"/>
      <c r="I49" s="293"/>
      <c r="J49" s="293"/>
    </row>
    <row r="50" spans="1:10" x14ac:dyDescent="0.2">
      <c r="A50" s="93" t="s">
        <v>217</v>
      </c>
      <c r="B50" s="94">
        <v>1245620</v>
      </c>
      <c r="C50" s="13">
        <f>B50-H50</f>
        <v>116896</v>
      </c>
      <c r="D50" s="14">
        <f>C50/H50*100</f>
        <v>10.356473327403332</v>
      </c>
      <c r="E50" s="15">
        <f>IF(B50&lt;I50,-1,IF(B50&gt;J50,1,0))</f>
        <v>1</v>
      </c>
      <c r="F50" s="15"/>
      <c r="G50" s="15"/>
      <c r="H50" s="292">
        <v>1128724</v>
      </c>
      <c r="I50" s="221">
        <v>1068441.1233055806</v>
      </c>
      <c r="J50" s="221">
        <v>1189006.8766944194</v>
      </c>
    </row>
    <row r="51" spans="1:10" x14ac:dyDescent="0.2">
      <c r="A51" s="95"/>
      <c r="B51" s="91"/>
      <c r="C51" s="19"/>
      <c r="D51" s="28"/>
      <c r="E51" s="22"/>
      <c r="F51" s="22"/>
      <c r="G51" s="22"/>
      <c r="H51" s="292"/>
      <c r="I51" s="293"/>
      <c r="J51" s="293"/>
    </row>
    <row r="52" spans="1:10" x14ac:dyDescent="0.2">
      <c r="A52" s="96" t="s">
        <v>8</v>
      </c>
      <c r="B52" s="91">
        <v>125574</v>
      </c>
      <c r="C52" s="27">
        <f>B52-H52</f>
        <v>-15905</v>
      </c>
      <c r="D52" s="28">
        <f>C52/H52*100</f>
        <v>-11.241951102283732</v>
      </c>
      <c r="E52" s="22">
        <f>IF(B52&lt;I52,-1,IF(B52&gt;J52,1,0))</f>
        <v>0</v>
      </c>
      <c r="F52" s="22"/>
      <c r="G52" s="22"/>
      <c r="H52" s="295">
        <v>141479</v>
      </c>
      <c r="I52" s="224">
        <v>119172.65784061277</v>
      </c>
      <c r="J52" s="224">
        <v>163785.34215938725</v>
      </c>
    </row>
    <row r="53" spans="1:10" x14ac:dyDescent="0.2">
      <c r="A53" s="96" t="s">
        <v>9</v>
      </c>
      <c r="B53" s="91">
        <v>1120046</v>
      </c>
      <c r="C53" s="27">
        <f>B53-H53</f>
        <v>132801</v>
      </c>
      <c r="D53" s="28">
        <f>C53/H53*100</f>
        <v>13.451676129025723</v>
      </c>
      <c r="E53" s="22">
        <f>IF(B53&lt;I53,-1,IF(B53&gt;J53,1,0))</f>
        <v>1</v>
      </c>
      <c r="F53" s="22"/>
      <c r="G53" s="22"/>
      <c r="H53" s="295">
        <v>987245</v>
      </c>
      <c r="I53" s="224">
        <v>927944.32494521909</v>
      </c>
      <c r="J53" s="224">
        <v>1046545.6750547809</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1245620</v>
      </c>
      <c r="C56" s="13">
        <f>B56-H56</f>
        <v>116896</v>
      </c>
      <c r="D56" s="14">
        <f>C56/H56*100</f>
        <v>10.356473327403332</v>
      </c>
      <c r="E56" s="15">
        <f>IF(B56&lt;I56,-1,IF(B56&gt;J56,1,0))</f>
        <v>1</v>
      </c>
      <c r="F56" s="15"/>
      <c r="G56" s="15"/>
      <c r="H56" s="292">
        <v>1128724</v>
      </c>
      <c r="I56" s="221">
        <v>1068441.1233055806</v>
      </c>
      <c r="J56" s="221">
        <v>1189006.8766944194</v>
      </c>
    </row>
    <row r="57" spans="1:10" x14ac:dyDescent="0.2">
      <c r="A57" s="18"/>
      <c r="B57" s="98"/>
      <c r="C57" s="19"/>
      <c r="D57" s="28"/>
      <c r="E57" s="22"/>
      <c r="F57" s="22"/>
      <c r="G57" s="22"/>
      <c r="H57" s="292"/>
      <c r="I57" s="293"/>
      <c r="J57" s="293"/>
    </row>
    <row r="58" spans="1:10" x14ac:dyDescent="0.2">
      <c r="A58" s="34" t="s">
        <v>13</v>
      </c>
      <c r="B58" s="98">
        <v>885730</v>
      </c>
      <c r="C58" s="27">
        <f>B58-H58</f>
        <v>67788</v>
      </c>
      <c r="D58" s="28">
        <f>C58/H58*100</f>
        <v>8.2876291962021753</v>
      </c>
      <c r="E58" s="22">
        <f>IF(B58&lt;I58,-1,IF(B58&gt;J58,1,0))</f>
        <v>1</v>
      </c>
      <c r="F58" s="173">
        <f t="shared" ref="F58:G61" si="9">+B58/1000</f>
        <v>885.73</v>
      </c>
      <c r="G58" s="173">
        <f t="shared" si="9"/>
        <v>67.787999999999997</v>
      </c>
      <c r="H58" s="295">
        <v>817942</v>
      </c>
      <c r="I58" s="224">
        <v>765178.99932733865</v>
      </c>
      <c r="J58" s="224">
        <v>870705.00067266135</v>
      </c>
    </row>
    <row r="59" spans="1:10" s="257" customFormat="1" x14ac:dyDescent="0.2">
      <c r="A59" s="34" t="s">
        <v>11</v>
      </c>
      <c r="B59" s="98">
        <v>308254</v>
      </c>
      <c r="C59" s="27">
        <f>B59-H59</f>
        <v>51292</v>
      </c>
      <c r="D59" s="28">
        <f>C59/H59*100</f>
        <v>19.960928074968283</v>
      </c>
      <c r="E59" s="22">
        <f t="shared" ref="E59:E61" si="10">IF(B59&lt;I59,-1,IF(B59&gt;J59,1,0))</f>
        <v>1</v>
      </c>
      <c r="F59" s="173">
        <f t="shared" si="9"/>
        <v>308.25400000000002</v>
      </c>
      <c r="G59" s="173">
        <f t="shared" si="9"/>
        <v>51.292000000000002</v>
      </c>
      <c r="H59" s="295">
        <v>256962</v>
      </c>
      <c r="I59" s="224">
        <v>230220.41551077442</v>
      </c>
      <c r="J59" s="224">
        <v>283703.58448922558</v>
      </c>
    </row>
    <row r="60" spans="1:10" s="257" customFormat="1" x14ac:dyDescent="0.2">
      <c r="A60" s="34" t="s">
        <v>14</v>
      </c>
      <c r="B60" s="98">
        <v>36909</v>
      </c>
      <c r="C60" s="27">
        <f>B60-H60</f>
        <v>-3727</v>
      </c>
      <c r="D60" s="28">
        <f>C60/H60*100</f>
        <v>-9.1716704400039379</v>
      </c>
      <c r="E60" s="22">
        <f t="shared" si="10"/>
        <v>0</v>
      </c>
      <c r="F60" s="173">
        <f t="shared" si="9"/>
        <v>36.908999999999999</v>
      </c>
      <c r="G60" s="173">
        <f t="shared" si="9"/>
        <v>-3.7269999999999999</v>
      </c>
      <c r="H60" s="295">
        <v>40636</v>
      </c>
      <c r="I60" s="224">
        <v>29746.128718491556</v>
      </c>
      <c r="J60" s="224">
        <v>51525.871281508444</v>
      </c>
    </row>
    <row r="61" spans="1:10" s="257" customFormat="1" ht="13.5" thickBot="1" x14ac:dyDescent="0.25">
      <c r="A61" s="34" t="s">
        <v>159</v>
      </c>
      <c r="B61" s="100">
        <v>14727</v>
      </c>
      <c r="C61" s="27">
        <f>B61-H61</f>
        <v>1543</v>
      </c>
      <c r="D61" s="28">
        <f>C61/H61*100</f>
        <v>11.703580097087379</v>
      </c>
      <c r="E61" s="22">
        <f t="shared" si="10"/>
        <v>0</v>
      </c>
      <c r="F61" s="173">
        <f t="shared" si="9"/>
        <v>14.727</v>
      </c>
      <c r="G61" s="173">
        <f t="shared" si="9"/>
        <v>1.5429999999999999</v>
      </c>
      <c r="H61" s="234">
        <v>13184</v>
      </c>
      <c r="I61" s="233">
        <v>7082.2230439526675</v>
      </c>
      <c r="J61" s="233">
        <v>19285.776956047332</v>
      </c>
    </row>
    <row r="62" spans="1:10" x14ac:dyDescent="0.2">
      <c r="A62" s="358" t="s">
        <v>46</v>
      </c>
      <c r="B62" s="358"/>
      <c r="C62" s="358"/>
      <c r="D62" s="358"/>
      <c r="E62" s="358"/>
      <c r="F62" s="174"/>
      <c r="G62" s="174"/>
      <c r="H62" s="257"/>
      <c r="I62" s="257"/>
      <c r="J62" s="257"/>
    </row>
    <row r="63" spans="1:10" x14ac:dyDescent="0.2">
      <c r="A63" s="356" t="s">
        <v>47</v>
      </c>
      <c r="B63" s="356"/>
      <c r="C63" s="356"/>
      <c r="D63" s="356"/>
      <c r="E63" s="356"/>
      <c r="F63" s="175"/>
      <c r="G63" s="175"/>
      <c r="H63" s="257"/>
      <c r="I63" s="257"/>
      <c r="J63" s="257"/>
    </row>
    <row r="64" spans="1:10" x14ac:dyDescent="0.2">
      <c r="A64" s="356" t="s">
        <v>170</v>
      </c>
      <c r="B64" s="356"/>
      <c r="C64" s="356"/>
      <c r="D64" s="356"/>
      <c r="E64" s="356"/>
      <c r="F64" s="175"/>
      <c r="G64" s="175"/>
      <c r="H64" s="257"/>
      <c r="I64" s="257"/>
      <c r="J64" s="257"/>
    </row>
    <row r="65" spans="1:7" x14ac:dyDescent="0.2">
      <c r="A65" s="357" t="s">
        <v>48</v>
      </c>
      <c r="B65" s="357"/>
      <c r="C65" s="357"/>
      <c r="D65" s="357"/>
      <c r="E65" s="357"/>
      <c r="F65" s="175"/>
      <c r="G65" s="175"/>
    </row>
    <row r="66" spans="1:7" x14ac:dyDescent="0.2">
      <c r="A66" s="356" t="s">
        <v>160</v>
      </c>
      <c r="B66" s="356"/>
      <c r="C66" s="356"/>
      <c r="D66" s="356"/>
      <c r="E66" s="356"/>
      <c r="F66" s="175"/>
      <c r="G66" s="175"/>
    </row>
    <row r="67" spans="1:7" x14ac:dyDescent="0.2">
      <c r="A67" s="356" t="s">
        <v>157</v>
      </c>
      <c r="B67" s="356"/>
      <c r="C67" s="356"/>
      <c r="D67" s="356"/>
      <c r="E67" s="356"/>
      <c r="F67" s="175"/>
      <c r="G67" s="175"/>
    </row>
    <row r="68" spans="1:7" ht="11.25" customHeight="1" x14ac:dyDescent="0.2">
      <c r="A68" s="341" t="s">
        <v>237</v>
      </c>
      <c r="B68" s="341"/>
      <c r="C68" s="341"/>
      <c r="D68" s="341"/>
      <c r="E68" s="341"/>
      <c r="F68" s="174"/>
      <c r="G68" s="174"/>
    </row>
    <row r="69" spans="1:7" ht="11.25" hidden="1" customHeight="1" x14ac:dyDescent="0.2">
      <c r="A69" s="77">
        <v>1</v>
      </c>
      <c r="B69" s="77">
        <v>-1</v>
      </c>
      <c r="C69" s="77">
        <v>0</v>
      </c>
      <c r="D69" s="257"/>
      <c r="E69" s="1"/>
      <c r="F69" s="22"/>
      <c r="G69" s="22"/>
    </row>
    <row r="70" spans="1:7" x14ac:dyDescent="0.2">
      <c r="A70" s="257"/>
      <c r="B70" s="257"/>
      <c r="C70" s="257"/>
      <c r="D70" s="257"/>
      <c r="E70" s="1"/>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43 E12:E15 E9:E10 E7 E17:E41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70"/>
  <sheetViews>
    <sheetView view="pageBreakPreview" topLeftCell="A7" zoomScaleNormal="100" zoomScaleSheetLayoutView="100" workbookViewId="0">
      <selection activeCell="E17" sqref="E17"/>
    </sheetView>
  </sheetViews>
  <sheetFormatPr baseColWidth="10" defaultColWidth="11.42578125" defaultRowHeight="11.25" x14ac:dyDescent="0.2"/>
  <cols>
    <col min="1" max="1" width="34.85546875" style="10" customWidth="1"/>
    <col min="2" max="4" width="9.28515625" style="10" customWidth="1"/>
    <col min="5" max="5" width="19.28515625" style="10" customWidth="1"/>
    <col min="6" max="6" width="10.140625" style="10" customWidth="1"/>
    <col min="7" max="7" width="4.5703125" style="10" bestFit="1" customWidth="1"/>
    <col min="8" max="8" width="11.42578125" style="10" customWidth="1"/>
    <col min="9" max="9" width="9.42578125" style="10" customWidth="1"/>
    <col min="10" max="10" width="10.42578125" style="10" customWidth="1"/>
    <col min="11" max="16384" width="11.42578125" style="10"/>
  </cols>
  <sheetData>
    <row r="1" spans="1:10" x14ac:dyDescent="0.2">
      <c r="A1" s="329" t="s">
        <v>248</v>
      </c>
      <c r="B1" s="329"/>
      <c r="C1" s="329"/>
      <c r="D1" s="329"/>
      <c r="E1" s="329"/>
      <c r="F1" s="169"/>
      <c r="G1" s="169"/>
    </row>
    <row r="2" spans="1:10" x14ac:dyDescent="0.2">
      <c r="A2" s="329" t="s">
        <v>68</v>
      </c>
      <c r="B2" s="329"/>
      <c r="C2" s="329"/>
      <c r="D2" s="329"/>
      <c r="E2" s="329"/>
      <c r="F2" s="169"/>
      <c r="G2" s="169"/>
    </row>
    <row r="3" spans="1:10" ht="12" thickBot="1" x14ac:dyDescent="0.25">
      <c r="A3" s="330" t="s">
        <v>266</v>
      </c>
      <c r="B3" s="330"/>
      <c r="C3" s="330"/>
      <c r="D3" s="330"/>
      <c r="E3" s="330"/>
      <c r="F3" s="170"/>
      <c r="G3" s="170"/>
      <c r="H3" s="326" t="s">
        <v>235</v>
      </c>
      <c r="I3" s="326"/>
      <c r="J3" s="326"/>
    </row>
    <row r="4" spans="1:10" ht="15" customHeight="1" x14ac:dyDescent="0.2">
      <c r="A4" s="349" t="s">
        <v>120</v>
      </c>
      <c r="B4" s="3" t="s">
        <v>265</v>
      </c>
      <c r="C4" s="350" t="s">
        <v>78</v>
      </c>
      <c r="D4" s="350"/>
      <c r="E4" s="351" t="s">
        <v>112</v>
      </c>
      <c r="F4" s="336" t="s">
        <v>205</v>
      </c>
      <c r="G4" s="337"/>
      <c r="H4" s="352" t="s">
        <v>233</v>
      </c>
      <c r="I4" s="346" t="s">
        <v>79</v>
      </c>
      <c r="J4" s="347"/>
    </row>
    <row r="5" spans="1:10" ht="12" thickBot="1" x14ac:dyDescent="0.25">
      <c r="A5" s="345"/>
      <c r="B5" s="6" t="s">
        <v>239</v>
      </c>
      <c r="C5" s="6" t="s">
        <v>53</v>
      </c>
      <c r="D5" s="6" t="s">
        <v>52</v>
      </c>
      <c r="E5" s="334"/>
      <c r="F5" s="160" t="s">
        <v>234</v>
      </c>
      <c r="G5" s="155"/>
      <c r="H5" s="328"/>
      <c r="I5" s="259" t="s">
        <v>80</v>
      </c>
      <c r="J5" s="259" t="s">
        <v>81</v>
      </c>
    </row>
    <row r="6" spans="1:10" x14ac:dyDescent="0.2">
      <c r="A6" s="82"/>
      <c r="B6" s="270"/>
      <c r="C6" s="291"/>
      <c r="D6" s="270"/>
      <c r="E6" s="43"/>
      <c r="F6" s="353"/>
      <c r="G6" s="354"/>
      <c r="I6" s="23"/>
      <c r="J6" s="23"/>
    </row>
    <row r="7" spans="1:10" x14ac:dyDescent="0.2">
      <c r="A7" s="84" t="s">
        <v>1</v>
      </c>
      <c r="B7" s="85">
        <v>723743</v>
      </c>
      <c r="C7" s="13">
        <f>B7-H7</f>
        <v>107210</v>
      </c>
      <c r="D7" s="14">
        <f>C7/H7*100</f>
        <v>17.389174626500122</v>
      </c>
      <c r="E7" s="15">
        <f>IF(B7&lt;I7,-1,IF(B7&gt;J7,1,0))</f>
        <v>1</v>
      </c>
      <c r="F7" s="173">
        <f>+B7/1000</f>
        <v>723.74300000000005</v>
      </c>
      <c r="G7" s="172">
        <f>+C7/1000</f>
        <v>107.21</v>
      </c>
      <c r="H7" s="292">
        <v>616533</v>
      </c>
      <c r="I7" s="221">
        <v>575833.79118723073</v>
      </c>
      <c r="J7" s="221">
        <v>657232.20881276927</v>
      </c>
    </row>
    <row r="8" spans="1:10" s="257" customFormat="1" x14ac:dyDescent="0.2">
      <c r="A8" s="86"/>
      <c r="B8" s="87"/>
      <c r="C8" s="20"/>
      <c r="D8" s="21"/>
      <c r="E8" s="22"/>
      <c r="F8" s="22"/>
      <c r="G8" s="22"/>
      <c r="H8" s="292"/>
      <c r="I8" s="293"/>
      <c r="J8" s="293"/>
    </row>
    <row r="9" spans="1:10" x14ac:dyDescent="0.2">
      <c r="A9" s="88" t="s">
        <v>2</v>
      </c>
      <c r="B9" s="89">
        <v>24059</v>
      </c>
      <c r="C9" s="25">
        <f>B9-H9</f>
        <v>-2002</v>
      </c>
      <c r="D9" s="21">
        <f>C9/H9*100</f>
        <v>-7.6819769003491816</v>
      </c>
      <c r="E9" s="22">
        <f>IF(B9&lt;I9,-1,IF(B9&gt;J9,1,0))</f>
        <v>0</v>
      </c>
      <c r="F9" s="173">
        <f>+B9/1000</f>
        <v>24.059000000000001</v>
      </c>
      <c r="G9" s="173">
        <f>+C9/1000</f>
        <v>-2.0019999999999998</v>
      </c>
      <c r="H9" s="292">
        <v>26061</v>
      </c>
      <c r="I9" s="223">
        <v>19359.09385211247</v>
      </c>
      <c r="J9" s="223">
        <v>32762.90614788753</v>
      </c>
    </row>
    <row r="10" spans="1:10" x14ac:dyDescent="0.2">
      <c r="A10" s="90" t="s">
        <v>60</v>
      </c>
      <c r="B10" s="91">
        <v>24059</v>
      </c>
      <c r="C10" s="27">
        <f>B10-H10</f>
        <v>-2002</v>
      </c>
      <c r="D10" s="28">
        <f>C10/H10*100</f>
        <v>-7.6819769003491816</v>
      </c>
      <c r="E10" s="294">
        <f>IF(B10&lt;I10,-1,IF(B10&gt;J10,1,0))</f>
        <v>0</v>
      </c>
      <c r="F10" s="171"/>
      <c r="G10" s="172"/>
      <c r="H10" s="295">
        <v>26061</v>
      </c>
      <c r="I10" s="224">
        <v>19359.09385211247</v>
      </c>
      <c r="J10" s="224">
        <v>32762.90614788753</v>
      </c>
    </row>
    <row r="11" spans="1:10" x14ac:dyDescent="0.2">
      <c r="A11" s="90"/>
      <c r="B11" s="91"/>
      <c r="C11" s="19"/>
      <c r="D11" s="28"/>
      <c r="E11" s="22"/>
      <c r="F11" s="171"/>
      <c r="G11" s="172"/>
      <c r="H11" s="295"/>
      <c r="I11" s="293"/>
      <c r="J11" s="293"/>
    </row>
    <row r="12" spans="1:10" s="207" customFormat="1" x14ac:dyDescent="0.2">
      <c r="A12" s="88" t="s">
        <v>3</v>
      </c>
      <c r="B12" s="89">
        <v>71918</v>
      </c>
      <c r="C12" s="25">
        <f>B12-H12</f>
        <v>5022</v>
      </c>
      <c r="D12" s="21">
        <f>C12/H12*100</f>
        <v>7.5071753169098292</v>
      </c>
      <c r="E12" s="202">
        <f>IF(B12&lt;I12,-1,IF(B12&gt;J12,1,0))</f>
        <v>0</v>
      </c>
      <c r="F12" s="173">
        <f>+B12/1000</f>
        <v>71.918000000000006</v>
      </c>
      <c r="G12" s="173">
        <f>+C12/1000</f>
        <v>5.0220000000000002</v>
      </c>
      <c r="H12" s="292">
        <v>66896</v>
      </c>
      <c r="I12" s="223">
        <v>51087.596958020629</v>
      </c>
      <c r="J12" s="223">
        <v>82704.403041979371</v>
      </c>
    </row>
    <row r="13" spans="1:10" s="257" customFormat="1" x14ac:dyDescent="0.2">
      <c r="A13" s="90" t="s">
        <v>4</v>
      </c>
      <c r="B13" s="91">
        <v>64863</v>
      </c>
      <c r="C13" s="27">
        <f>B13-H13</f>
        <v>5271</v>
      </c>
      <c r="D13" s="28">
        <f>C13/H13*100</f>
        <v>8.8451469995972616</v>
      </c>
      <c r="E13" s="202">
        <f t="shared" ref="E13:E15" si="0">IF(B13&lt;I13,-1,IF(B13&gt;J13,1,0))</f>
        <v>0</v>
      </c>
      <c r="F13" s="171"/>
      <c r="G13" s="298"/>
      <c r="H13" s="295">
        <v>59592</v>
      </c>
      <c r="I13" s="224">
        <v>44576.381346765265</v>
      </c>
      <c r="J13" s="224">
        <v>74607.618653234735</v>
      </c>
    </row>
    <row r="14" spans="1:10" s="280" customFormat="1" x14ac:dyDescent="0.2">
      <c r="A14" s="90" t="s">
        <v>5</v>
      </c>
      <c r="B14" s="91">
        <v>4619</v>
      </c>
      <c r="C14" s="27">
        <f>B14-H14</f>
        <v>-140</v>
      </c>
      <c r="D14" s="28">
        <f>C14/H14*100</f>
        <v>-2.9417944946417314</v>
      </c>
      <c r="E14" s="202">
        <f t="shared" si="0"/>
        <v>0</v>
      </c>
      <c r="F14" s="299"/>
      <c r="G14" s="300"/>
      <c r="H14" s="301">
        <v>4759</v>
      </c>
      <c r="I14" s="279">
        <v>1125.2546009929815</v>
      </c>
      <c r="J14" s="279">
        <v>8392.7453990070189</v>
      </c>
    </row>
    <row r="15" spans="1:10" s="257" customFormat="1" ht="12.75" x14ac:dyDescent="0.2">
      <c r="A15" s="90" t="s">
        <v>121</v>
      </c>
      <c r="B15" s="91">
        <v>2436</v>
      </c>
      <c r="C15" s="27">
        <f>B15-H15</f>
        <v>-109</v>
      </c>
      <c r="D15" s="28">
        <f>C15/H15*100</f>
        <v>-4.2829076620825148</v>
      </c>
      <c r="E15" s="202">
        <f t="shared" si="0"/>
        <v>0</v>
      </c>
      <c r="F15" s="171"/>
      <c r="G15" s="298"/>
      <c r="H15" s="295">
        <v>2545</v>
      </c>
      <c r="I15" s="224">
        <v>1386.8765792919774</v>
      </c>
      <c r="J15" s="224">
        <v>3703.1234207080224</v>
      </c>
    </row>
    <row r="16" spans="1:10" s="257" customFormat="1" x14ac:dyDescent="0.2">
      <c r="A16" s="90"/>
      <c r="B16" s="91"/>
      <c r="C16" s="19"/>
      <c r="D16" s="28"/>
      <c r="E16" s="22"/>
      <c r="F16" s="171"/>
      <c r="G16" s="298"/>
      <c r="H16" s="295"/>
      <c r="I16" s="293"/>
      <c r="J16" s="293"/>
    </row>
    <row r="17" spans="1:10" s="257" customFormat="1" x14ac:dyDescent="0.2">
      <c r="A17" s="88" t="s">
        <v>54</v>
      </c>
      <c r="B17" s="89">
        <v>617379</v>
      </c>
      <c r="C17" s="25">
        <f t="shared" ref="C17:C26" si="1">B17-H17</f>
        <v>96264</v>
      </c>
      <c r="D17" s="21">
        <f t="shared" ref="D17:D26" si="2">C17/H17*100</f>
        <v>18.472697964940561</v>
      </c>
      <c r="E17" s="22">
        <f>IF(B17&lt;I17,-1,IF(B17&gt;J17,1,0))</f>
        <v>1</v>
      </c>
      <c r="F17" s="173">
        <f>+B17/1000</f>
        <v>617.37900000000002</v>
      </c>
      <c r="G17" s="173">
        <f>+C17/1000</f>
        <v>96.263999999999996</v>
      </c>
      <c r="H17" s="292">
        <v>521115</v>
      </c>
      <c r="I17" s="223">
        <v>485109.00868007715</v>
      </c>
      <c r="J17" s="223">
        <v>557120.99131992285</v>
      </c>
    </row>
    <row r="18" spans="1:10" s="257" customFormat="1" x14ac:dyDescent="0.2">
      <c r="A18" s="90" t="s">
        <v>70</v>
      </c>
      <c r="B18" s="91">
        <v>109908</v>
      </c>
      <c r="C18" s="27">
        <f t="shared" si="1"/>
        <v>16120</v>
      </c>
      <c r="D18" s="28">
        <f t="shared" si="2"/>
        <v>17.187699918966178</v>
      </c>
      <c r="E18" s="22">
        <f t="shared" ref="E18:E26" si="3">IF(B18&lt;I18,-1,IF(B18&gt;J18,1,0))</f>
        <v>0</v>
      </c>
      <c r="F18" s="173">
        <f>+B18/1000</f>
        <v>109.908</v>
      </c>
      <c r="G18" s="173">
        <f t="shared" ref="G18:G26" si="4">+C18/1000</f>
        <v>16.12</v>
      </c>
      <c r="H18" s="295">
        <v>93788</v>
      </c>
      <c r="I18" s="224">
        <v>75994.377452268556</v>
      </c>
      <c r="J18" s="224">
        <v>111581.62254773144</v>
      </c>
    </row>
    <row r="19" spans="1:10" s="257" customFormat="1" x14ac:dyDescent="0.2">
      <c r="A19" s="90" t="s">
        <v>6</v>
      </c>
      <c r="B19" s="91">
        <v>14451</v>
      </c>
      <c r="C19" s="27">
        <f t="shared" si="1"/>
        <v>3087</v>
      </c>
      <c r="D19" s="28">
        <f t="shared" si="2"/>
        <v>27.164730728616682</v>
      </c>
      <c r="E19" s="22">
        <f t="shared" si="3"/>
        <v>0</v>
      </c>
      <c r="F19" s="173">
        <f t="shared" ref="F19:F26" si="5">+B19/1000</f>
        <v>14.451000000000001</v>
      </c>
      <c r="G19" s="173">
        <f t="shared" si="4"/>
        <v>3.0870000000000002</v>
      </c>
      <c r="H19" s="295">
        <v>11364</v>
      </c>
      <c r="I19" s="224">
        <v>5320.6867483131919</v>
      </c>
      <c r="J19" s="224">
        <v>17407.313251686806</v>
      </c>
    </row>
    <row r="20" spans="1:10" s="257" customFormat="1" x14ac:dyDescent="0.2">
      <c r="A20" s="90" t="s">
        <v>71</v>
      </c>
      <c r="B20" s="91">
        <v>82157</v>
      </c>
      <c r="C20" s="27">
        <f t="shared" si="1"/>
        <v>38181</v>
      </c>
      <c r="D20" s="28">
        <f t="shared" si="2"/>
        <v>86.822357649627065</v>
      </c>
      <c r="E20" s="22">
        <f t="shared" si="3"/>
        <v>1</v>
      </c>
      <c r="F20" s="173">
        <f t="shared" si="5"/>
        <v>82.156999999999996</v>
      </c>
      <c r="G20" s="173">
        <f t="shared" si="4"/>
        <v>38.180999999999997</v>
      </c>
      <c r="H20" s="295">
        <v>43976</v>
      </c>
      <c r="I20" s="224">
        <v>34691.375802761366</v>
      </c>
      <c r="J20" s="224">
        <v>53260.624197238634</v>
      </c>
    </row>
    <row r="21" spans="1:10" s="257" customFormat="1" x14ac:dyDescent="0.2">
      <c r="A21" s="90" t="s">
        <v>72</v>
      </c>
      <c r="B21" s="91">
        <v>28972</v>
      </c>
      <c r="C21" s="27">
        <f t="shared" si="1"/>
        <v>8288</v>
      </c>
      <c r="D21" s="28">
        <f t="shared" si="2"/>
        <v>40.069619029201313</v>
      </c>
      <c r="E21" s="22">
        <f t="shared" si="3"/>
        <v>0</v>
      </c>
      <c r="F21" s="173">
        <f t="shared" si="5"/>
        <v>28.972000000000001</v>
      </c>
      <c r="G21" s="173">
        <f t="shared" si="4"/>
        <v>8.2880000000000003</v>
      </c>
      <c r="H21" s="295">
        <v>20684</v>
      </c>
      <c r="I21" s="224">
        <v>10582.045594614534</v>
      </c>
      <c r="J21" s="224">
        <v>30785.954405385466</v>
      </c>
    </row>
    <row r="22" spans="1:10" s="257" customFormat="1" ht="22.5" x14ac:dyDescent="0.2">
      <c r="A22" s="90" t="s">
        <v>62</v>
      </c>
      <c r="B22" s="91">
        <v>55036</v>
      </c>
      <c r="C22" s="27">
        <f t="shared" si="1"/>
        <v>-5429</v>
      </c>
      <c r="D22" s="28">
        <f t="shared" si="2"/>
        <v>-8.9787480360539149</v>
      </c>
      <c r="E22" s="22">
        <f t="shared" si="3"/>
        <v>0</v>
      </c>
      <c r="F22" s="173">
        <f t="shared" si="5"/>
        <v>55.036000000000001</v>
      </c>
      <c r="G22" s="173">
        <f t="shared" si="4"/>
        <v>-5.4290000000000003</v>
      </c>
      <c r="H22" s="296">
        <v>60465</v>
      </c>
      <c r="I22" s="227">
        <v>46075.560630641492</v>
      </c>
      <c r="J22" s="227">
        <v>74854.439369358515</v>
      </c>
    </row>
    <row r="23" spans="1:10" s="257" customFormat="1" x14ac:dyDescent="0.2">
      <c r="A23" s="90" t="s">
        <v>61</v>
      </c>
      <c r="B23" s="91">
        <v>30680</v>
      </c>
      <c r="C23" s="27">
        <f t="shared" si="1"/>
        <v>-1877</v>
      </c>
      <c r="D23" s="28">
        <f t="shared" si="2"/>
        <v>-5.765273213133888</v>
      </c>
      <c r="E23" s="22">
        <f t="shared" si="3"/>
        <v>0</v>
      </c>
      <c r="F23" s="173">
        <f t="shared" si="5"/>
        <v>30.68</v>
      </c>
      <c r="G23" s="173">
        <f t="shared" si="4"/>
        <v>-1.877</v>
      </c>
      <c r="H23" s="295">
        <v>32557</v>
      </c>
      <c r="I23" s="224">
        <v>23288.109105263051</v>
      </c>
      <c r="J23" s="224">
        <v>41825.890894736949</v>
      </c>
    </row>
    <row r="24" spans="1:10" s="257" customFormat="1" x14ac:dyDescent="0.2">
      <c r="A24" s="90" t="s">
        <v>40</v>
      </c>
      <c r="B24" s="91">
        <v>128221</v>
      </c>
      <c r="C24" s="27">
        <f t="shared" si="1"/>
        <v>-8609</v>
      </c>
      <c r="D24" s="28">
        <f t="shared" si="2"/>
        <v>-6.2917488854783308</v>
      </c>
      <c r="E24" s="22">
        <f t="shared" si="3"/>
        <v>0</v>
      </c>
      <c r="F24" s="173">
        <f t="shared" si="5"/>
        <v>128.221</v>
      </c>
      <c r="G24" s="173">
        <f t="shared" si="4"/>
        <v>-8.609</v>
      </c>
      <c r="H24" s="295">
        <v>136830</v>
      </c>
      <c r="I24" s="224">
        <v>114420.88449282252</v>
      </c>
      <c r="J24" s="224">
        <v>159239.11550717748</v>
      </c>
    </row>
    <row r="25" spans="1:10" s="257" customFormat="1" ht="12.75" x14ac:dyDescent="0.2">
      <c r="A25" s="90" t="s">
        <v>122</v>
      </c>
      <c r="B25" s="91">
        <v>71012</v>
      </c>
      <c r="C25" s="27">
        <f t="shared" si="1"/>
        <v>25682</v>
      </c>
      <c r="D25" s="28">
        <f t="shared" si="2"/>
        <v>56.65563644385616</v>
      </c>
      <c r="E25" s="22">
        <f t="shared" si="3"/>
        <v>1</v>
      </c>
      <c r="F25" s="173">
        <f t="shared" si="5"/>
        <v>71.012</v>
      </c>
      <c r="G25" s="173">
        <f t="shared" si="4"/>
        <v>25.681999999999999</v>
      </c>
      <c r="H25" s="295">
        <v>45330</v>
      </c>
      <c r="I25" s="224">
        <v>34474.056405601994</v>
      </c>
      <c r="J25" s="224">
        <v>56185.943594398006</v>
      </c>
    </row>
    <row r="26" spans="1:10" x14ac:dyDescent="0.2">
      <c r="A26" s="90" t="s">
        <v>63</v>
      </c>
      <c r="B26" s="91">
        <v>96942</v>
      </c>
      <c r="C26" s="27">
        <f t="shared" si="1"/>
        <v>20821</v>
      </c>
      <c r="D26" s="28">
        <f t="shared" si="2"/>
        <v>27.3525045651003</v>
      </c>
      <c r="E26" s="22">
        <f t="shared" si="3"/>
        <v>1</v>
      </c>
      <c r="F26" s="173">
        <f t="shared" si="5"/>
        <v>96.941999999999993</v>
      </c>
      <c r="G26" s="173">
        <f t="shared" si="4"/>
        <v>20.821000000000002</v>
      </c>
      <c r="H26" s="295">
        <v>76121</v>
      </c>
      <c r="I26" s="224">
        <v>63182.397674064334</v>
      </c>
      <c r="J26" s="224">
        <v>89059.602325935659</v>
      </c>
    </row>
    <row r="27" spans="1:10" x14ac:dyDescent="0.2">
      <c r="A27" s="90"/>
      <c r="B27" s="91" t="s">
        <v>244</v>
      </c>
      <c r="C27" s="20"/>
      <c r="D27" s="21"/>
      <c r="E27" s="22"/>
      <c r="F27" s="171"/>
      <c r="G27" s="172"/>
      <c r="H27" s="295"/>
      <c r="I27" s="293"/>
      <c r="J27" s="293"/>
    </row>
    <row r="28" spans="1:10" x14ac:dyDescent="0.2">
      <c r="A28" s="88" t="s">
        <v>7</v>
      </c>
      <c r="B28" s="89">
        <v>10387</v>
      </c>
      <c r="C28" s="25">
        <f>B28-H28</f>
        <v>7926</v>
      </c>
      <c r="D28" s="21">
        <f>C28/H28*100</f>
        <v>322.06420154408778</v>
      </c>
      <c r="E28" s="22">
        <v>0</v>
      </c>
      <c r="F28" s="171"/>
      <c r="G28" s="172"/>
      <c r="H28" s="292">
        <v>2461</v>
      </c>
      <c r="I28" s="223">
        <v>0</v>
      </c>
      <c r="J28" s="223">
        <v>5769.7597770145394</v>
      </c>
    </row>
    <row r="29" spans="1:10" x14ac:dyDescent="0.2">
      <c r="A29" s="92"/>
      <c r="B29" s="89"/>
      <c r="C29" s="25"/>
      <c r="D29" s="21"/>
      <c r="E29" s="22"/>
      <c r="F29" s="171"/>
      <c r="G29" s="172"/>
      <c r="H29" s="295"/>
      <c r="I29" s="293"/>
      <c r="J29" s="293"/>
    </row>
    <row r="30" spans="1:10" x14ac:dyDescent="0.2">
      <c r="A30" s="93" t="s">
        <v>206</v>
      </c>
      <c r="B30" s="94">
        <v>723743</v>
      </c>
      <c r="C30" s="13">
        <f>B30-H30</f>
        <v>107210</v>
      </c>
      <c r="D30" s="14">
        <f>C30/H30*100</f>
        <v>17.389174626500122</v>
      </c>
      <c r="E30" s="15">
        <f t="shared" ref="E30:E40" si="6">IF(B30&lt;I30,-1,IF(B30&gt;J30,1,0))</f>
        <v>1</v>
      </c>
      <c r="F30" s="171"/>
      <c r="G30" s="172"/>
      <c r="H30" s="292">
        <v>616533</v>
      </c>
      <c r="I30" s="223">
        <v>575833.79118723073</v>
      </c>
      <c r="J30" s="223">
        <v>657232.20881276927</v>
      </c>
    </row>
    <row r="31" spans="1:10" x14ac:dyDescent="0.2">
      <c r="A31" s="92"/>
      <c r="B31" s="91"/>
      <c r="C31" s="19"/>
      <c r="D31" s="28"/>
      <c r="E31" s="22"/>
      <c r="F31" s="171"/>
      <c r="G31" s="172"/>
      <c r="H31" s="292"/>
      <c r="I31" s="223"/>
      <c r="J31" s="223"/>
    </row>
    <row r="32" spans="1:10" x14ac:dyDescent="0.2">
      <c r="A32" s="186" t="s">
        <v>207</v>
      </c>
      <c r="B32" s="91">
        <v>5609</v>
      </c>
      <c r="C32" s="27">
        <f>B32-H32</f>
        <v>-1042</v>
      </c>
      <c r="D32" s="28">
        <f t="shared" ref="D32:D41" si="7">C32/H32*100</f>
        <v>-15.666817019996992</v>
      </c>
      <c r="E32" s="22">
        <f t="shared" si="6"/>
        <v>0</v>
      </c>
      <c r="F32" s="171"/>
      <c r="G32" s="172"/>
      <c r="H32" s="295">
        <v>6651</v>
      </c>
      <c r="I32" s="224">
        <v>2204.0620624322019</v>
      </c>
      <c r="J32" s="224">
        <v>11097.937937567798</v>
      </c>
    </row>
    <row r="33" spans="1:10" x14ac:dyDescent="0.2">
      <c r="A33" s="96" t="s">
        <v>208</v>
      </c>
      <c r="B33" s="91">
        <v>123413</v>
      </c>
      <c r="C33" s="27">
        <f t="shared" ref="C33:C41" si="8">B33-H33</f>
        <v>2770</v>
      </c>
      <c r="D33" s="28">
        <f t="shared" si="7"/>
        <v>2.2960304369088966</v>
      </c>
      <c r="E33" s="22">
        <f t="shared" si="6"/>
        <v>0</v>
      </c>
      <c r="F33" s="171"/>
      <c r="G33" s="172"/>
      <c r="H33" s="295">
        <v>120643</v>
      </c>
      <c r="I33" s="224">
        <v>101938.76966021385</v>
      </c>
      <c r="J33" s="224">
        <v>139347.23033978615</v>
      </c>
    </row>
    <row r="34" spans="1:10" x14ac:dyDescent="0.2">
      <c r="A34" s="96" t="s">
        <v>209</v>
      </c>
      <c r="B34" s="91">
        <v>89123</v>
      </c>
      <c r="C34" s="27">
        <f t="shared" si="8"/>
        <v>36323</v>
      </c>
      <c r="D34" s="28">
        <f t="shared" si="7"/>
        <v>68.793560606060609</v>
      </c>
      <c r="E34" s="22">
        <f t="shared" si="6"/>
        <v>1</v>
      </c>
      <c r="F34" s="171"/>
      <c r="G34" s="172"/>
      <c r="H34" s="295">
        <v>52800</v>
      </c>
      <c r="I34" s="224">
        <v>40134.565320464564</v>
      </c>
      <c r="J34" s="224">
        <v>65465.434679535436</v>
      </c>
    </row>
    <row r="35" spans="1:10" x14ac:dyDescent="0.2">
      <c r="A35" s="96" t="s">
        <v>210</v>
      </c>
      <c r="B35" s="91">
        <v>62470</v>
      </c>
      <c r="C35" s="27">
        <f t="shared" si="8"/>
        <v>-18214</v>
      </c>
      <c r="D35" s="28">
        <f t="shared" si="7"/>
        <v>-22.574488126518268</v>
      </c>
      <c r="E35" s="22">
        <f t="shared" si="6"/>
        <v>-1</v>
      </c>
      <c r="F35" s="171"/>
      <c r="G35" s="172"/>
      <c r="H35" s="295">
        <v>80684</v>
      </c>
      <c r="I35" s="224">
        <v>64951.528143092852</v>
      </c>
      <c r="J35" s="224">
        <v>96416.471856907156</v>
      </c>
    </row>
    <row r="36" spans="1:10" ht="22.5" x14ac:dyDescent="0.2">
      <c r="A36" s="96" t="s">
        <v>211</v>
      </c>
      <c r="B36" s="91">
        <v>210134</v>
      </c>
      <c r="C36" s="27">
        <f t="shared" si="8"/>
        <v>48877</v>
      </c>
      <c r="D36" s="28">
        <f t="shared" si="7"/>
        <v>30.310002046422792</v>
      </c>
      <c r="E36" s="22">
        <f t="shared" si="6"/>
        <v>1</v>
      </c>
      <c r="F36" s="171"/>
      <c r="G36" s="172"/>
      <c r="H36" s="296">
        <v>161257</v>
      </c>
      <c r="I36" s="227">
        <v>140934.51961483466</v>
      </c>
      <c r="J36" s="227">
        <v>181579.48038516534</v>
      </c>
    </row>
    <row r="37" spans="1:10" ht="22.5" x14ac:dyDescent="0.2">
      <c r="A37" s="96" t="s">
        <v>212</v>
      </c>
      <c r="B37" s="91">
        <v>5879</v>
      </c>
      <c r="C37" s="27">
        <f t="shared" si="8"/>
        <v>-402</v>
      </c>
      <c r="D37" s="28">
        <f t="shared" si="7"/>
        <v>-6.400254736506926</v>
      </c>
      <c r="E37" s="22">
        <f t="shared" si="6"/>
        <v>0</v>
      </c>
      <c r="F37" s="171"/>
      <c r="G37" s="172"/>
      <c r="H37" s="296">
        <v>6281</v>
      </c>
      <c r="I37" s="227">
        <v>3173.1733817280592</v>
      </c>
      <c r="J37" s="227">
        <v>9388.8266182719417</v>
      </c>
    </row>
    <row r="38" spans="1:10" ht="22.5" x14ac:dyDescent="0.2">
      <c r="A38" s="96" t="s">
        <v>213</v>
      </c>
      <c r="B38" s="91">
        <v>53166</v>
      </c>
      <c r="C38" s="27">
        <f t="shared" si="8"/>
        <v>11977</v>
      </c>
      <c r="D38" s="28">
        <f t="shared" si="7"/>
        <v>29.078151933768726</v>
      </c>
      <c r="E38" s="22">
        <f t="shared" si="6"/>
        <v>1</v>
      </c>
      <c r="F38" s="171"/>
      <c r="G38" s="172"/>
      <c r="H38" s="296">
        <v>41189</v>
      </c>
      <c r="I38" s="227">
        <v>30309.062293028161</v>
      </c>
      <c r="J38" s="227">
        <v>52068.937706971839</v>
      </c>
    </row>
    <row r="39" spans="1:10" ht="22.5" x14ac:dyDescent="0.2">
      <c r="A39" s="96" t="s">
        <v>214</v>
      </c>
      <c r="B39" s="91">
        <v>14905</v>
      </c>
      <c r="C39" s="27">
        <f t="shared" si="8"/>
        <v>3527</v>
      </c>
      <c r="D39" s="28">
        <f t="shared" si="7"/>
        <v>30.998417999648442</v>
      </c>
      <c r="E39" s="22">
        <f t="shared" si="6"/>
        <v>0</v>
      </c>
      <c r="F39" s="171"/>
      <c r="G39" s="172"/>
      <c r="H39" s="296">
        <v>11378</v>
      </c>
      <c r="I39" s="227">
        <v>4758.9014843452533</v>
      </c>
      <c r="J39" s="227">
        <v>17997.098515654747</v>
      </c>
    </row>
    <row r="40" spans="1:10" x14ac:dyDescent="0.2">
      <c r="A40" s="186" t="s">
        <v>215</v>
      </c>
      <c r="B40" s="91">
        <v>153142</v>
      </c>
      <c r="C40" s="27">
        <f t="shared" si="8"/>
        <v>17601</v>
      </c>
      <c r="D40" s="28">
        <f t="shared" si="7"/>
        <v>12.985738632590877</v>
      </c>
      <c r="E40" s="22">
        <f t="shared" si="6"/>
        <v>1</v>
      </c>
      <c r="F40" s="171"/>
      <c r="G40" s="172"/>
      <c r="H40" s="295">
        <v>135541</v>
      </c>
      <c r="I40" s="224">
        <v>118732.527203436</v>
      </c>
      <c r="J40" s="224">
        <v>152349.47279656402</v>
      </c>
    </row>
    <row r="41" spans="1:10" x14ac:dyDescent="0.2">
      <c r="A41" s="186" t="s">
        <v>10</v>
      </c>
      <c r="B41" s="91">
        <v>5902</v>
      </c>
      <c r="C41" s="27">
        <f t="shared" si="8"/>
        <v>5793</v>
      </c>
      <c r="D41" s="28">
        <f t="shared" si="7"/>
        <v>5314.6788990825689</v>
      </c>
      <c r="E41" s="22">
        <v>0</v>
      </c>
      <c r="F41" s="171"/>
      <c r="G41" s="172"/>
      <c r="H41" s="295">
        <v>109</v>
      </c>
      <c r="I41" s="224" t="s">
        <v>168</v>
      </c>
      <c r="J41" s="224" t="s">
        <v>168</v>
      </c>
    </row>
    <row r="42" spans="1:10" x14ac:dyDescent="0.2">
      <c r="A42" s="92"/>
      <c r="B42" s="91"/>
      <c r="C42" s="19"/>
      <c r="D42" s="28"/>
      <c r="E42" s="22"/>
      <c r="F42" s="22"/>
      <c r="G42" s="22"/>
      <c r="H42" s="295"/>
      <c r="I42" s="293"/>
      <c r="J42" s="293"/>
    </row>
    <row r="43" spans="1:10" x14ac:dyDescent="0.2">
      <c r="A43" s="93" t="s">
        <v>216</v>
      </c>
      <c r="B43" s="94">
        <v>723743</v>
      </c>
      <c r="C43" s="13">
        <f>B43-H43</f>
        <v>107210</v>
      </c>
      <c r="D43" s="14">
        <f>C43/H43*100</f>
        <v>17.389174626500122</v>
      </c>
      <c r="E43" s="15">
        <f>IF(B43&lt;I43,-1,IF(B43&gt;J43,1,0))</f>
        <v>1</v>
      </c>
      <c r="F43" s="15"/>
      <c r="G43" s="15"/>
      <c r="H43" s="292">
        <v>616533</v>
      </c>
      <c r="I43" s="221">
        <v>575833.79118723073</v>
      </c>
      <c r="J43" s="221">
        <v>657232.20881276927</v>
      </c>
    </row>
    <row r="44" spans="1:10" s="257" customFormat="1" x14ac:dyDescent="0.2">
      <c r="A44" s="95"/>
      <c r="B44" s="91" t="s">
        <v>244</v>
      </c>
      <c r="C44" s="19"/>
      <c r="D44" s="28"/>
      <c r="E44" s="22"/>
      <c r="F44" s="22"/>
      <c r="G44" s="22"/>
      <c r="H44" s="292"/>
      <c r="I44" s="293"/>
      <c r="J44" s="293"/>
    </row>
    <row r="45" spans="1:10" ht="12.75" x14ac:dyDescent="0.2">
      <c r="A45" s="96" t="s">
        <v>123</v>
      </c>
      <c r="B45" s="91">
        <v>218145</v>
      </c>
      <c r="C45" s="27">
        <f>B45-H45</f>
        <v>38051</v>
      </c>
      <c r="D45" s="28">
        <f>C45/H45*100</f>
        <v>21.128410718846823</v>
      </c>
      <c r="E45" s="22">
        <f>IF(B45&lt;I45,-1,IF(B45&gt;J45,1,0))</f>
        <v>1</v>
      </c>
      <c r="F45" s="173">
        <f t="shared" ref="F45:G47" si="9">+B45/1000</f>
        <v>218.14500000000001</v>
      </c>
      <c r="G45" s="173">
        <f t="shared" si="9"/>
        <v>38.051000000000002</v>
      </c>
      <c r="H45" s="295">
        <v>180094</v>
      </c>
      <c r="I45" s="224">
        <v>157231.41652962568</v>
      </c>
      <c r="J45" s="224">
        <v>202956.58347037432</v>
      </c>
    </row>
    <row r="46" spans="1:10" ht="12.75" x14ac:dyDescent="0.2">
      <c r="A46" s="96" t="s">
        <v>124</v>
      </c>
      <c r="B46" s="91">
        <v>346554</v>
      </c>
      <c r="C46" s="27">
        <f>B46-H46</f>
        <v>45765</v>
      </c>
      <c r="D46" s="28">
        <f>C46/H46*100</f>
        <v>15.214984590526914</v>
      </c>
      <c r="E46" s="22">
        <f>IF(B46&lt;I46,-1,IF(B46&gt;J46,1,0))</f>
        <v>1</v>
      </c>
      <c r="F46" s="173">
        <f t="shared" si="9"/>
        <v>346.55399999999997</v>
      </c>
      <c r="G46" s="173">
        <f t="shared" si="9"/>
        <v>45.765000000000001</v>
      </c>
      <c r="H46" s="295">
        <v>300789</v>
      </c>
      <c r="I46" s="224">
        <v>269782.02757947118</v>
      </c>
      <c r="J46" s="224">
        <v>331795.97242052882</v>
      </c>
    </row>
    <row r="47" spans="1:10" x14ac:dyDescent="0.2">
      <c r="A47" s="96" t="s">
        <v>12</v>
      </c>
      <c r="B47" s="91">
        <v>153142</v>
      </c>
      <c r="C47" s="27">
        <f>B47-H47</f>
        <v>17601</v>
      </c>
      <c r="D47" s="28">
        <f>C47/H47*100</f>
        <v>12.985738632590877</v>
      </c>
      <c r="E47" s="22">
        <f>IF(B47&lt;I47,-1,IF(B47&gt;J47,1,0))</f>
        <v>1</v>
      </c>
      <c r="F47" s="173">
        <f t="shared" si="9"/>
        <v>153.142</v>
      </c>
      <c r="G47" s="173">
        <f t="shared" si="9"/>
        <v>17.600999999999999</v>
      </c>
      <c r="H47" s="295">
        <v>135541</v>
      </c>
      <c r="I47" s="224">
        <v>118614.28348632762</v>
      </c>
      <c r="J47" s="224">
        <v>152467.71651367238</v>
      </c>
    </row>
    <row r="48" spans="1:10" x14ac:dyDescent="0.2">
      <c r="A48" s="96" t="s">
        <v>10</v>
      </c>
      <c r="B48" s="91">
        <v>5902</v>
      </c>
      <c r="C48" s="27">
        <f>B48-H48</f>
        <v>5793</v>
      </c>
      <c r="D48" s="28">
        <f>C48/H48*100</f>
        <v>5314.6788990825689</v>
      </c>
      <c r="E48" s="22">
        <v>0</v>
      </c>
      <c r="F48" s="173"/>
      <c r="G48" s="173"/>
      <c r="H48" s="295">
        <v>109</v>
      </c>
      <c r="I48" s="224" t="s">
        <v>168</v>
      </c>
      <c r="J48" s="224" t="s">
        <v>168</v>
      </c>
    </row>
    <row r="49" spans="1:10" x14ac:dyDescent="0.2">
      <c r="A49" s="92"/>
      <c r="B49" s="91"/>
      <c r="C49" s="20"/>
      <c r="D49" s="21"/>
      <c r="E49" s="22"/>
      <c r="F49" s="22"/>
      <c r="G49" s="22"/>
      <c r="H49" s="295"/>
      <c r="I49" s="293"/>
      <c r="J49" s="293"/>
    </row>
    <row r="50" spans="1:10" x14ac:dyDescent="0.2">
      <c r="A50" s="93" t="s">
        <v>217</v>
      </c>
      <c r="B50" s="94">
        <v>723743</v>
      </c>
      <c r="C50" s="13">
        <f>B50-H50</f>
        <v>107210</v>
      </c>
      <c r="D50" s="14">
        <f>C50/H50*100</f>
        <v>17.389174626500122</v>
      </c>
      <c r="E50" s="15">
        <f>IF(B50&lt;I50,-1,IF(B50&gt;J50,1,0))</f>
        <v>1</v>
      </c>
      <c r="F50" s="15"/>
      <c r="G50" s="15"/>
      <c r="H50" s="292">
        <v>616533</v>
      </c>
      <c r="I50" s="221">
        <v>575833.79118723073</v>
      </c>
      <c r="J50" s="221">
        <v>657232.20881276927</v>
      </c>
    </row>
    <row r="51" spans="1:10" s="257" customFormat="1" x14ac:dyDescent="0.2">
      <c r="A51" s="95"/>
      <c r="B51" s="91"/>
      <c r="C51" s="19"/>
      <c r="D51" s="28"/>
      <c r="E51" s="22"/>
      <c r="F51" s="22"/>
      <c r="G51" s="22"/>
      <c r="H51" s="292"/>
      <c r="I51" s="293"/>
      <c r="J51" s="293"/>
    </row>
    <row r="52" spans="1:10" s="257" customFormat="1" x14ac:dyDescent="0.2">
      <c r="A52" s="96" t="s">
        <v>8</v>
      </c>
      <c r="B52" s="91">
        <v>139018</v>
      </c>
      <c r="C52" s="27">
        <f>B52-H52</f>
        <v>-10841</v>
      </c>
      <c r="D52" s="28">
        <f>C52/H52*100</f>
        <v>-7.2341334187469561</v>
      </c>
      <c r="E52" s="22">
        <f>IF(B52&lt;I52,-1,IF(B52&gt;J52,1,0))</f>
        <v>0</v>
      </c>
      <c r="F52" s="22"/>
      <c r="G52" s="22"/>
      <c r="H52" s="295">
        <v>149859</v>
      </c>
      <c r="I52" s="224">
        <v>129409.4245510778</v>
      </c>
      <c r="J52" s="224">
        <v>170308.5754489222</v>
      </c>
    </row>
    <row r="53" spans="1:10" x14ac:dyDescent="0.2">
      <c r="A53" s="96" t="s">
        <v>9</v>
      </c>
      <c r="B53" s="91">
        <v>584725</v>
      </c>
      <c r="C53" s="27">
        <f>B53-H53</f>
        <v>118051</v>
      </c>
      <c r="D53" s="28">
        <f>C53/H53*100</f>
        <v>25.296245344716013</v>
      </c>
      <c r="E53" s="22">
        <f>IF(B53&lt;I53,-1,IF(B53&gt;J53,1,0))</f>
        <v>1</v>
      </c>
      <c r="F53" s="22"/>
      <c r="G53" s="22"/>
      <c r="H53" s="295">
        <v>466674</v>
      </c>
      <c r="I53" s="224">
        <v>426576.38956694806</v>
      </c>
      <c r="J53" s="224">
        <v>506771.61043305194</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723743</v>
      </c>
      <c r="C56" s="13">
        <f>B56-H56</f>
        <v>107210</v>
      </c>
      <c r="D56" s="14">
        <f>C56/H56*100</f>
        <v>17.389174626500122</v>
      </c>
      <c r="E56" s="15">
        <f>IF(B56&lt;I56,-1,IF(B56&gt;J56,1,0))</f>
        <v>1</v>
      </c>
      <c r="F56" s="15"/>
      <c r="G56" s="15"/>
      <c r="H56" s="292">
        <v>616533</v>
      </c>
      <c r="I56" s="221">
        <v>575833.79118723073</v>
      </c>
      <c r="J56" s="221">
        <v>657232.20881276927</v>
      </c>
    </row>
    <row r="57" spans="1:10" s="257" customFormat="1" x14ac:dyDescent="0.2">
      <c r="A57" s="18"/>
      <c r="B57" s="98"/>
      <c r="C57" s="19"/>
      <c r="D57" s="28"/>
      <c r="E57" s="22"/>
      <c r="F57" s="22"/>
      <c r="G57" s="22"/>
      <c r="H57" s="292"/>
      <c r="I57" s="293"/>
      <c r="J57" s="293"/>
    </row>
    <row r="58" spans="1:10" x14ac:dyDescent="0.2">
      <c r="A58" s="34" t="s">
        <v>13</v>
      </c>
      <c r="B58" s="98">
        <v>554484</v>
      </c>
      <c r="C58" s="27">
        <f>B58-H58</f>
        <v>60647</v>
      </c>
      <c r="D58" s="28">
        <f>C58/H58*100</f>
        <v>12.280772805601849</v>
      </c>
      <c r="E58" s="22">
        <f>IF(B58&lt;I58,-1,IF(B58&gt;J58,1,0))</f>
        <v>1</v>
      </c>
      <c r="F58" s="173">
        <f t="shared" ref="F58:G61" si="10">+B58/1000</f>
        <v>554.48400000000004</v>
      </c>
      <c r="G58" s="173">
        <f t="shared" si="10"/>
        <v>60.646999999999998</v>
      </c>
      <c r="H58" s="295">
        <v>493837</v>
      </c>
      <c r="I58" s="224">
        <v>459126.26332161331</v>
      </c>
      <c r="J58" s="224">
        <v>528547.73667838669</v>
      </c>
    </row>
    <row r="59" spans="1:10" x14ac:dyDescent="0.2">
      <c r="A59" s="34" t="s">
        <v>11</v>
      </c>
      <c r="B59" s="98">
        <v>137604</v>
      </c>
      <c r="C59" s="27">
        <f>B59-H59</f>
        <v>45808</v>
      </c>
      <c r="D59" s="28">
        <f>C59/H59*100</f>
        <v>49.901956512266331</v>
      </c>
      <c r="E59" s="22">
        <f t="shared" ref="E59:E61" si="11">IF(B59&lt;I59,-1,IF(B59&gt;J59,1,0))</f>
        <v>1</v>
      </c>
      <c r="F59" s="173">
        <f t="shared" si="10"/>
        <v>137.60400000000001</v>
      </c>
      <c r="G59" s="173">
        <f t="shared" si="10"/>
        <v>45.808</v>
      </c>
      <c r="H59" s="295">
        <v>91796</v>
      </c>
      <c r="I59" s="224">
        <v>77701.829853984731</v>
      </c>
      <c r="J59" s="224">
        <v>105890.17014601527</v>
      </c>
    </row>
    <row r="60" spans="1:10" s="280" customFormat="1" x14ac:dyDescent="0.2">
      <c r="A60" s="34" t="s">
        <v>14</v>
      </c>
      <c r="B60" s="98">
        <v>10711</v>
      </c>
      <c r="C60" s="27">
        <f>B60-H60</f>
        <v>-2704</v>
      </c>
      <c r="D60" s="28">
        <f>C60/H60*100</f>
        <v>-20.156541185240403</v>
      </c>
      <c r="E60" s="22">
        <f t="shared" si="11"/>
        <v>0</v>
      </c>
      <c r="F60" s="302">
        <f t="shared" si="10"/>
        <v>10.711</v>
      </c>
      <c r="G60" s="302">
        <f t="shared" si="10"/>
        <v>-2.7040000000000002</v>
      </c>
      <c r="H60" s="301">
        <v>13415</v>
      </c>
      <c r="I60" s="279">
        <v>5658.1094957130663</v>
      </c>
      <c r="J60" s="279">
        <v>21171.890504286934</v>
      </c>
    </row>
    <row r="61" spans="1:10" ht="13.5" thickBot="1" x14ac:dyDescent="0.25">
      <c r="A61" s="34" t="s">
        <v>159</v>
      </c>
      <c r="B61" s="91">
        <v>20944</v>
      </c>
      <c r="C61" s="27">
        <f>B61-H61</f>
        <v>3459</v>
      </c>
      <c r="D61" s="28">
        <f>C61/H61*100</f>
        <v>19.782670860737774</v>
      </c>
      <c r="E61" s="22">
        <f t="shared" si="11"/>
        <v>0</v>
      </c>
      <c r="F61" s="173">
        <f t="shared" si="10"/>
        <v>20.943999999999999</v>
      </c>
      <c r="G61" s="173">
        <f t="shared" si="10"/>
        <v>3.4590000000000001</v>
      </c>
      <c r="H61" s="234">
        <v>17485</v>
      </c>
      <c r="I61" s="233">
        <v>8876.6012665064591</v>
      </c>
      <c r="J61" s="233">
        <v>26093.398733493541</v>
      </c>
    </row>
    <row r="62" spans="1:10" s="257" customFormat="1" x14ac:dyDescent="0.2">
      <c r="A62" s="358" t="s">
        <v>46</v>
      </c>
      <c r="B62" s="358"/>
      <c r="C62" s="358"/>
      <c r="D62" s="358"/>
      <c r="E62" s="358"/>
      <c r="F62" s="174"/>
      <c r="G62" s="174"/>
    </row>
    <row r="63" spans="1:10" s="257" customFormat="1" x14ac:dyDescent="0.2">
      <c r="A63" s="356" t="s">
        <v>47</v>
      </c>
      <c r="B63" s="356"/>
      <c r="C63" s="356"/>
      <c r="D63" s="356"/>
      <c r="E63" s="356"/>
      <c r="F63" s="175"/>
      <c r="G63" s="175"/>
    </row>
    <row r="64" spans="1:10" s="257" customFormat="1" x14ac:dyDescent="0.2">
      <c r="A64" s="356" t="s">
        <v>170</v>
      </c>
      <c r="B64" s="356"/>
      <c r="C64" s="356"/>
      <c r="D64" s="356"/>
      <c r="E64" s="356"/>
      <c r="F64" s="175"/>
      <c r="G64" s="175"/>
    </row>
    <row r="65" spans="1:7" s="257" customFormat="1" x14ac:dyDescent="0.2">
      <c r="A65" s="357" t="s">
        <v>48</v>
      </c>
      <c r="B65" s="357"/>
      <c r="C65" s="357"/>
      <c r="D65" s="357"/>
      <c r="E65" s="357"/>
      <c r="F65" s="175"/>
      <c r="G65" s="175"/>
    </row>
    <row r="66" spans="1:7" s="257" customFormat="1" x14ac:dyDescent="0.2">
      <c r="A66" s="356" t="s">
        <v>160</v>
      </c>
      <c r="B66" s="356"/>
      <c r="C66" s="356"/>
      <c r="D66" s="356"/>
      <c r="E66" s="356"/>
      <c r="F66" s="175"/>
      <c r="G66" s="175"/>
    </row>
    <row r="67" spans="1:7" s="257" customFormat="1" x14ac:dyDescent="0.2">
      <c r="A67" s="356" t="s">
        <v>157</v>
      </c>
      <c r="B67" s="356"/>
      <c r="C67" s="356"/>
      <c r="D67" s="356"/>
      <c r="E67" s="356"/>
      <c r="F67" s="175"/>
      <c r="G67" s="175"/>
    </row>
    <row r="68" spans="1:7" s="257" customFormat="1" ht="11.25" customHeight="1" x14ac:dyDescent="0.2">
      <c r="A68" s="341" t="s">
        <v>237</v>
      </c>
      <c r="B68" s="341"/>
      <c r="C68" s="341"/>
      <c r="D68" s="341"/>
      <c r="E68" s="341"/>
      <c r="F68" s="174"/>
      <c r="G68" s="174"/>
    </row>
    <row r="69" spans="1:7" ht="11.25" hidden="1" customHeight="1" x14ac:dyDescent="0.2">
      <c r="A69" s="77">
        <v>1</v>
      </c>
      <c r="B69" s="77">
        <v>-1</v>
      </c>
      <c r="C69" s="77">
        <v>0</v>
      </c>
      <c r="E69" s="43"/>
      <c r="F69" s="22"/>
      <c r="G69" s="22"/>
    </row>
    <row r="70" spans="1:7" x14ac:dyDescent="0.2">
      <c r="E70" s="43"/>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4">
      <iconSet iconSet="3Arrows" showValue="0">
        <cfvo type="percent" val="0"/>
        <cfvo type="percent" val="33"/>
        <cfvo type="percent" val="67"/>
      </iconSet>
    </cfRule>
  </conditionalFormatting>
  <conditionalFormatting sqref="F56:G56 F52:G54 F50:G50 F43:G43">
    <cfRule type="iconSet" priority="5">
      <iconSet iconSet="3Arrows" showValue="0">
        <cfvo type="percent" val="0"/>
        <cfvo type="percent" val="33"/>
        <cfvo type="percent" val="67"/>
      </iconSet>
    </cfRule>
  </conditionalFormatting>
  <conditionalFormatting sqref="A69:C69 E56 E50 E45:E48 E43 E7:E10 E52:E54 E17:E41 E58:E59 E61 E12:E15">
    <cfRule type="iconSet" priority="6">
      <iconSet iconSet="3Arrows" showValue="0">
        <cfvo type="percent" val="0"/>
        <cfvo type="percent" val="33"/>
        <cfvo type="percent" val="67"/>
      </iconSet>
    </cfRule>
  </conditionalFormatting>
  <conditionalFormatting sqref="F4">
    <cfRule type="iconSet" priority="3">
      <iconSet iconSet="3Arrows" showValue="0">
        <cfvo type="percent" val="0"/>
        <cfvo type="percent" val="33"/>
        <cfvo type="percent" val="67"/>
      </iconSet>
    </cfRule>
  </conditionalFormatting>
  <conditionalFormatting sqref="E6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K85"/>
  <sheetViews>
    <sheetView view="pageBreakPreview" zoomScaleNormal="100" zoomScaleSheetLayoutView="100" workbookViewId="0">
      <pane xSplit="1" ySplit="5" topLeftCell="B48" activePane="bottomRight" state="frozen"/>
      <selection activeCell="K34" sqref="K34"/>
      <selection pane="topRight" activeCell="K34" sqref="K34"/>
      <selection pane="bottomLeft" activeCell="K34" sqref="K34"/>
      <selection pane="bottomRight" activeCell="H67" activeCellId="4" sqref="H46:J46 H50:J50 H54:J54 H61:J61 H67:J67"/>
    </sheetView>
  </sheetViews>
  <sheetFormatPr baseColWidth="10" defaultColWidth="11.42578125" defaultRowHeight="11.25" x14ac:dyDescent="0.2"/>
  <cols>
    <col min="1" max="1" width="42" style="10" customWidth="1"/>
    <col min="2" max="4" width="9.28515625" style="10" customWidth="1"/>
    <col min="5" max="5" width="19.85546875" style="43" customWidth="1"/>
    <col min="6" max="6" width="7.5703125" style="43" bestFit="1" customWidth="1"/>
    <col min="7" max="7" width="8.85546875" style="43" bestFit="1" customWidth="1"/>
    <col min="8" max="10" width="11.42578125" style="10" customWidth="1"/>
    <col min="11" max="16384" width="11.42578125" style="10"/>
  </cols>
  <sheetData>
    <row r="1" spans="1:11" x14ac:dyDescent="0.2">
      <c r="A1" s="359" t="s">
        <v>82</v>
      </c>
      <c r="B1" s="359"/>
      <c r="C1" s="359"/>
      <c r="D1" s="359"/>
      <c r="E1" s="359"/>
      <c r="F1" s="267"/>
      <c r="G1" s="267"/>
    </row>
    <row r="2" spans="1:11" ht="12.75" x14ac:dyDescent="0.2">
      <c r="A2" s="359" t="s">
        <v>166</v>
      </c>
      <c r="B2" s="359"/>
      <c r="C2" s="359"/>
      <c r="D2" s="359"/>
      <c r="E2" s="359"/>
      <c r="F2" s="267"/>
      <c r="G2" s="267"/>
    </row>
    <row r="3" spans="1:11" ht="12" thickBot="1" x14ac:dyDescent="0.25">
      <c r="A3" s="330" t="s">
        <v>266</v>
      </c>
      <c r="B3" s="330"/>
      <c r="C3" s="330"/>
      <c r="D3" s="330"/>
      <c r="E3" s="330"/>
      <c r="F3" s="261"/>
      <c r="G3" s="261"/>
      <c r="H3" s="326" t="s">
        <v>235</v>
      </c>
      <c r="I3" s="326"/>
      <c r="J3" s="326"/>
    </row>
    <row r="4" spans="1:11" ht="15" customHeight="1" x14ac:dyDescent="0.2">
      <c r="A4" s="344" t="s">
        <v>83</v>
      </c>
      <c r="B4" s="3" t="s">
        <v>265</v>
      </c>
      <c r="C4" s="343" t="s">
        <v>78</v>
      </c>
      <c r="D4" s="343"/>
      <c r="E4" s="333" t="s">
        <v>112</v>
      </c>
      <c r="F4" s="155"/>
      <c r="G4" s="155"/>
      <c r="H4" s="327" t="s">
        <v>233</v>
      </c>
      <c r="I4" s="331" t="s">
        <v>79</v>
      </c>
      <c r="J4" s="332"/>
    </row>
    <row r="5" spans="1:11" ht="12" thickBot="1" x14ac:dyDescent="0.25">
      <c r="A5" s="345"/>
      <c r="B5" s="6" t="s">
        <v>239</v>
      </c>
      <c r="C5" s="6" t="s">
        <v>53</v>
      </c>
      <c r="D5" s="6" t="s">
        <v>52</v>
      </c>
      <c r="E5" s="334"/>
      <c r="F5" s="335" t="s">
        <v>204</v>
      </c>
      <c r="G5" s="335"/>
      <c r="H5" s="328"/>
      <c r="I5" s="259" t="s">
        <v>80</v>
      </c>
      <c r="J5" s="259" t="s">
        <v>81</v>
      </c>
    </row>
    <row r="6" spans="1:11" x14ac:dyDescent="0.2">
      <c r="A6" s="82"/>
    </row>
    <row r="7" spans="1:11" s="207" customFormat="1" x14ac:dyDescent="0.2">
      <c r="A7" s="101" t="s">
        <v>84</v>
      </c>
      <c r="B7" s="102">
        <v>1440214</v>
      </c>
      <c r="C7" s="13">
        <f>B7-H7</f>
        <v>128435</v>
      </c>
      <c r="D7" s="103">
        <f>C7/H7*100</f>
        <v>9.7909022785088027</v>
      </c>
      <c r="E7" s="262">
        <f>IF(B7&lt;I7,-1,IF(B7&gt;J7,1,0))</f>
        <v>1</v>
      </c>
      <c r="H7" s="208">
        <v>1311779</v>
      </c>
      <c r="I7" s="221">
        <v>1241728.6079992563</v>
      </c>
      <c r="J7" s="221">
        <v>1381829.3920007437</v>
      </c>
    </row>
    <row r="8" spans="1:11" x14ac:dyDescent="0.2">
      <c r="A8" s="104"/>
      <c r="B8" s="105"/>
      <c r="C8" s="106"/>
      <c r="D8" s="107"/>
      <c r="E8" s="108"/>
      <c r="F8" s="105"/>
      <c r="G8" s="108"/>
      <c r="H8" s="45"/>
      <c r="I8" s="231"/>
      <c r="J8" s="231"/>
    </row>
    <row r="9" spans="1:11" s="207" customFormat="1" x14ac:dyDescent="0.2">
      <c r="A9" s="109" t="s">
        <v>85</v>
      </c>
      <c r="B9" s="110">
        <v>1440214</v>
      </c>
      <c r="C9" s="25">
        <f t="shared" ref="C9:C12" si="0">B9-H9</f>
        <v>128435</v>
      </c>
      <c r="D9" s="111">
        <f t="shared" ref="D9:D12" si="1">C9/H9*100</f>
        <v>9.7909022785088027</v>
      </c>
      <c r="E9" s="237">
        <f>IF(B9&lt;I9,-1,IF(B9&gt;J9,1,0))</f>
        <v>1</v>
      </c>
      <c r="F9" s="238">
        <f>+B9-F10</f>
        <v>0</v>
      </c>
      <c r="G9" s="238">
        <f>+C9-G10</f>
        <v>0</v>
      </c>
      <c r="H9" s="208">
        <v>1311779</v>
      </c>
      <c r="I9" s="221">
        <v>1241728.6079992563</v>
      </c>
      <c r="J9" s="221">
        <v>1381829.3920007437</v>
      </c>
    </row>
    <row r="10" spans="1:11" x14ac:dyDescent="0.2">
      <c r="A10" s="112" t="s">
        <v>86</v>
      </c>
      <c r="B10" s="105">
        <v>1349950</v>
      </c>
      <c r="C10" s="27">
        <f t="shared" si="0"/>
        <v>105665</v>
      </c>
      <c r="D10" s="107">
        <f t="shared" si="1"/>
        <v>8.4920255407724117</v>
      </c>
      <c r="E10" s="108">
        <f>IF(B10&lt;I10,-1,IF(B10&gt;J10,1,0))</f>
        <v>1</v>
      </c>
      <c r="F10" s="105">
        <f>SUM(B10:B12)</f>
        <v>1440214</v>
      </c>
      <c r="G10" s="105">
        <f>SUM(C10:C12)</f>
        <v>128435</v>
      </c>
      <c r="H10" s="45">
        <v>1244285</v>
      </c>
      <c r="I10" s="224">
        <v>1177063.8997998959</v>
      </c>
      <c r="J10" s="224">
        <v>1311506.1002001041</v>
      </c>
      <c r="K10" s="46"/>
    </row>
    <row r="11" spans="1:11" x14ac:dyDescent="0.2">
      <c r="A11" s="112" t="s">
        <v>87</v>
      </c>
      <c r="B11" s="105">
        <v>45697</v>
      </c>
      <c r="C11" s="27">
        <f t="shared" si="0"/>
        <v>15868</v>
      </c>
      <c r="D11" s="107">
        <f t="shared" si="1"/>
        <v>53.196553689362702</v>
      </c>
      <c r="E11" s="108">
        <f>IF(B11&lt;I11,-1,IF(B11&gt;J11,1,0))</f>
        <v>1</v>
      </c>
      <c r="F11" s="108"/>
      <c r="G11" s="108"/>
      <c r="H11" s="45">
        <v>29829</v>
      </c>
      <c r="I11" s="224">
        <v>23911.258433418825</v>
      </c>
      <c r="J11" s="224">
        <v>35746.741566581179</v>
      </c>
      <c r="K11" s="46"/>
    </row>
    <row r="12" spans="1:11" x14ac:dyDescent="0.2">
      <c r="A12" s="112" t="s">
        <v>88</v>
      </c>
      <c r="B12" s="105">
        <v>44567</v>
      </c>
      <c r="C12" s="27">
        <f t="shared" si="0"/>
        <v>6902</v>
      </c>
      <c r="D12" s="107">
        <f t="shared" si="1"/>
        <v>18.324704632948361</v>
      </c>
      <c r="E12" s="108">
        <f>IF(B12&lt;I12,-1,IF(B12&gt;J12,1,0))</f>
        <v>0</v>
      </c>
      <c r="F12" s="108"/>
      <c r="G12" s="108"/>
      <c r="H12" s="45">
        <v>37665</v>
      </c>
      <c r="I12" s="224">
        <v>30227.289201042146</v>
      </c>
      <c r="J12" s="224">
        <v>45102.710798957851</v>
      </c>
      <c r="K12" s="46"/>
    </row>
    <row r="13" spans="1:11" x14ac:dyDescent="0.2">
      <c r="A13" s="112"/>
      <c r="B13" s="105"/>
      <c r="C13" s="106"/>
      <c r="D13" s="107"/>
      <c r="E13" s="108"/>
      <c r="F13" s="108"/>
      <c r="G13" s="108"/>
      <c r="H13" s="45"/>
      <c r="I13" s="231"/>
      <c r="J13" s="231"/>
    </row>
    <row r="14" spans="1:11" s="207" customFormat="1" x14ac:dyDescent="0.2">
      <c r="A14" s="109" t="s">
        <v>89</v>
      </c>
      <c r="B14" s="110">
        <v>1440214</v>
      </c>
      <c r="C14" s="25">
        <f t="shared" ref="C14:C16" si="2">B14-H14</f>
        <v>128435</v>
      </c>
      <c r="D14" s="111">
        <f t="shared" ref="D14:D16" si="3">C14/H14*100</f>
        <v>9.7909022785088027</v>
      </c>
      <c r="E14" s="237">
        <f>IF(B14&lt;I14,-1,IF(B14&gt;J14,1,0))</f>
        <v>1</v>
      </c>
      <c r="F14" s="238">
        <f>+B14-F15</f>
        <v>0</v>
      </c>
      <c r="G14" s="238">
        <f>+C14-G15</f>
        <v>0</v>
      </c>
      <c r="H14" s="208">
        <v>1311779</v>
      </c>
      <c r="I14" s="221">
        <v>1241728.6079992563</v>
      </c>
      <c r="J14" s="221">
        <v>1381829.3920007437</v>
      </c>
    </row>
    <row r="15" spans="1:11" x14ac:dyDescent="0.2">
      <c r="A15" s="112" t="s">
        <v>23</v>
      </c>
      <c r="B15" s="105">
        <v>285299</v>
      </c>
      <c r="C15" s="27">
        <f t="shared" si="2"/>
        <v>71846</v>
      </c>
      <c r="D15" s="107">
        <f t="shared" si="3"/>
        <v>33.658931942863305</v>
      </c>
      <c r="E15" s="108">
        <f>IF(B15&lt;I15,-1,IF(B15&gt;J15,1,0))</f>
        <v>1</v>
      </c>
      <c r="F15" s="105">
        <f>SUM(B15:B16)</f>
        <v>1440214</v>
      </c>
      <c r="G15" s="105">
        <f>SUM(C15:C16)</f>
        <v>128435</v>
      </c>
      <c r="H15" s="45">
        <v>213453</v>
      </c>
      <c r="I15" s="224">
        <v>187806.59029106359</v>
      </c>
      <c r="J15" s="224">
        <v>239099.40970893641</v>
      </c>
    </row>
    <row r="16" spans="1:11" x14ac:dyDescent="0.2">
      <c r="A16" s="112" t="s">
        <v>24</v>
      </c>
      <c r="B16" s="105">
        <v>1154915</v>
      </c>
      <c r="C16" s="27">
        <f t="shared" si="2"/>
        <v>56589</v>
      </c>
      <c r="D16" s="107">
        <f t="shared" si="3"/>
        <v>5.1522954022758274</v>
      </c>
      <c r="E16" s="108">
        <f>IF(B16&lt;I16,-1,IF(B16&gt;J16,1,0))</f>
        <v>0</v>
      </c>
      <c r="F16" s="108"/>
      <c r="G16" s="108"/>
      <c r="H16" s="45">
        <v>1098326</v>
      </c>
      <c r="I16" s="224">
        <v>1034222.7870739748</v>
      </c>
      <c r="J16" s="224">
        <v>1162429.212926025</v>
      </c>
    </row>
    <row r="17" spans="1:11" x14ac:dyDescent="0.2">
      <c r="A17" s="112"/>
      <c r="B17" s="105" t="s">
        <v>244</v>
      </c>
      <c r="C17" s="106"/>
      <c r="D17" s="107"/>
      <c r="E17" s="108"/>
      <c r="F17" s="108"/>
      <c r="G17" s="108"/>
      <c r="H17" s="45"/>
      <c r="I17" s="231"/>
      <c r="J17" s="231"/>
      <c r="K17" s="46"/>
    </row>
    <row r="18" spans="1:11" s="207" customFormat="1" ht="12.75" x14ac:dyDescent="0.2">
      <c r="A18" s="113" t="s">
        <v>125</v>
      </c>
      <c r="B18" s="110">
        <v>1440214</v>
      </c>
      <c r="C18" s="25">
        <f t="shared" ref="C18:C19" si="4">B18-H18</f>
        <v>128435</v>
      </c>
      <c r="D18" s="111">
        <f t="shared" ref="D18:D19" si="5">C18/H18*100</f>
        <v>9.7909022785088027</v>
      </c>
      <c r="E18" s="237">
        <f t="shared" ref="E18:E22" si="6">IF(B18&lt;I18,-1,IF(B18&gt;J18,1,0))</f>
        <v>1</v>
      </c>
      <c r="F18" s="238">
        <f>+B18-F19</f>
        <v>0</v>
      </c>
      <c r="G18" s="238">
        <f>+C18-G19</f>
        <v>0</v>
      </c>
      <c r="H18" s="208">
        <v>1311779</v>
      </c>
      <c r="I18" s="221">
        <v>1241728.6079992563</v>
      </c>
      <c r="J18" s="221">
        <v>1381829.3920007437</v>
      </c>
      <c r="K18" s="239"/>
    </row>
    <row r="19" spans="1:11" x14ac:dyDescent="0.2">
      <c r="A19" s="112" t="s">
        <v>90</v>
      </c>
      <c r="B19" s="105">
        <v>64169</v>
      </c>
      <c r="C19" s="27">
        <f t="shared" si="4"/>
        <v>-13676</v>
      </c>
      <c r="D19" s="107">
        <f t="shared" si="5"/>
        <v>-17.568244588605562</v>
      </c>
      <c r="E19" s="108">
        <f t="shared" si="6"/>
        <v>-1</v>
      </c>
      <c r="F19" s="105">
        <f>SUM(B19:B23)</f>
        <v>1440214</v>
      </c>
      <c r="G19" s="105">
        <f>SUM(C19:C23)</f>
        <v>128435</v>
      </c>
      <c r="H19" s="45">
        <v>77845</v>
      </c>
      <c r="I19" s="224">
        <v>64421.880118975991</v>
      </c>
      <c r="J19" s="224">
        <v>91268.119881024017</v>
      </c>
      <c r="K19" s="46"/>
    </row>
    <row r="20" spans="1:11" x14ac:dyDescent="0.2">
      <c r="A20" s="112" t="s">
        <v>91</v>
      </c>
      <c r="B20" s="105">
        <v>265208</v>
      </c>
      <c r="C20" s="27">
        <f t="shared" ref="C20:C23" si="7">B20-H20</f>
        <v>-80417</v>
      </c>
      <c r="D20" s="107">
        <f t="shared" ref="D20:D23" si="8">C20/H20*100</f>
        <v>-23.267124773960219</v>
      </c>
      <c r="E20" s="108">
        <f t="shared" si="6"/>
        <v>-1</v>
      </c>
      <c r="F20" s="108"/>
      <c r="G20" s="108"/>
      <c r="H20" s="45">
        <v>345625</v>
      </c>
      <c r="I20" s="224">
        <v>312142.82287733996</v>
      </c>
      <c r="J20" s="224">
        <v>379107.17712266004</v>
      </c>
      <c r="K20" s="46"/>
    </row>
    <row r="21" spans="1:11" x14ac:dyDescent="0.2">
      <c r="A21" s="112" t="s">
        <v>92</v>
      </c>
      <c r="B21" s="105">
        <v>813128</v>
      </c>
      <c r="C21" s="27">
        <f t="shared" si="7"/>
        <v>148311</v>
      </c>
      <c r="D21" s="107">
        <f t="shared" si="8"/>
        <v>22.308545058264155</v>
      </c>
      <c r="E21" s="108">
        <f t="shared" si="6"/>
        <v>1</v>
      </c>
      <c r="F21" s="108"/>
      <c r="G21" s="108"/>
      <c r="H21" s="45">
        <v>664817</v>
      </c>
      <c r="I21" s="224">
        <v>613373.04659799172</v>
      </c>
      <c r="J21" s="224">
        <v>716260.95340200828</v>
      </c>
      <c r="K21" s="46"/>
    </row>
    <row r="22" spans="1:11" x14ac:dyDescent="0.2">
      <c r="A22" s="112" t="s">
        <v>93</v>
      </c>
      <c r="B22" s="105">
        <v>295451</v>
      </c>
      <c r="C22" s="27">
        <f t="shared" si="7"/>
        <v>72742</v>
      </c>
      <c r="D22" s="107">
        <f t="shared" si="8"/>
        <v>32.662353115500494</v>
      </c>
      <c r="E22" s="108">
        <f t="shared" si="6"/>
        <v>1</v>
      </c>
      <c r="F22" s="108"/>
      <c r="G22" s="108"/>
      <c r="H22" s="45">
        <v>222709</v>
      </c>
      <c r="I22" s="224">
        <v>196119.45729736309</v>
      </c>
      <c r="J22" s="224">
        <v>249298.54270263691</v>
      </c>
      <c r="K22" s="46"/>
    </row>
    <row r="23" spans="1:11" x14ac:dyDescent="0.2">
      <c r="A23" s="112" t="s">
        <v>10</v>
      </c>
      <c r="B23" s="105">
        <v>2258</v>
      </c>
      <c r="C23" s="27">
        <f t="shared" si="7"/>
        <v>1475</v>
      </c>
      <c r="D23" s="107">
        <f t="shared" si="8"/>
        <v>188.3780332056194</v>
      </c>
      <c r="E23" s="108">
        <v>0</v>
      </c>
      <c r="F23" s="108"/>
      <c r="G23" s="108"/>
      <c r="H23" s="45">
        <v>783</v>
      </c>
      <c r="I23" s="224">
        <v>194.50355077748009</v>
      </c>
      <c r="J23" s="224">
        <v>1371.4964492225199</v>
      </c>
      <c r="K23" s="46"/>
    </row>
    <row r="24" spans="1:11" x14ac:dyDescent="0.2">
      <c r="A24" s="112"/>
      <c r="B24" s="105" t="s">
        <v>244</v>
      </c>
      <c r="C24" s="106"/>
      <c r="D24" s="107"/>
      <c r="E24" s="108"/>
      <c r="F24" s="108"/>
      <c r="G24" s="108"/>
      <c r="H24" s="45"/>
      <c r="I24" s="235"/>
      <c r="J24" s="235"/>
    </row>
    <row r="25" spans="1:11" s="207" customFormat="1" x14ac:dyDescent="0.2">
      <c r="A25" s="113" t="s">
        <v>94</v>
      </c>
      <c r="B25" s="110">
        <v>1440214</v>
      </c>
      <c r="C25" s="25">
        <f>B25-H25</f>
        <v>128435</v>
      </c>
      <c r="D25" s="111">
        <f>C25/H25*100</f>
        <v>9.7909022785088027</v>
      </c>
      <c r="E25" s="237">
        <f>IF(B25&lt;I25,-1,IF(B25&gt;J25,1,0))</f>
        <v>1</v>
      </c>
      <c r="F25" s="238">
        <f>+B25-F26</f>
        <v>0</v>
      </c>
      <c r="G25" s="238">
        <f>+C25-G26</f>
        <v>0</v>
      </c>
      <c r="H25" s="208">
        <v>1311779</v>
      </c>
      <c r="I25" s="221">
        <v>1241728.6079992563</v>
      </c>
      <c r="J25" s="221">
        <v>1381829.3920007437</v>
      </c>
    </row>
    <row r="26" spans="1:11" x14ac:dyDescent="0.2">
      <c r="A26" s="112" t="s">
        <v>70</v>
      </c>
      <c r="B26" s="105">
        <v>234214</v>
      </c>
      <c r="C26" s="27">
        <f t="shared" ref="C26:C29" si="9">B26-H26</f>
        <v>37202</v>
      </c>
      <c r="D26" s="107">
        <f t="shared" ref="D26:D29" si="10">C26/H26*100</f>
        <v>18.88311371896128</v>
      </c>
      <c r="E26" s="108">
        <f>IF(B26&lt;I26,-1,IF(B26&gt;J26,1,0))</f>
        <v>1</v>
      </c>
      <c r="F26" s="105">
        <f>SUM(B26:B29)</f>
        <v>1440214</v>
      </c>
      <c r="G26" s="105">
        <f>SUM(C26:C29)</f>
        <v>128435</v>
      </c>
      <c r="H26" s="45">
        <v>197012</v>
      </c>
      <c r="I26" s="224">
        <v>172234.10462783385</v>
      </c>
      <c r="J26" s="224">
        <v>221789.89537216615</v>
      </c>
    </row>
    <row r="27" spans="1:11" s="257" customFormat="1" x14ac:dyDescent="0.2">
      <c r="A27" s="112" t="s">
        <v>40</v>
      </c>
      <c r="B27" s="105">
        <v>177789</v>
      </c>
      <c r="C27" s="27">
        <f t="shared" si="9"/>
        <v>-25889</v>
      </c>
      <c r="D27" s="139">
        <f t="shared" si="10"/>
        <v>-12.710749320005105</v>
      </c>
      <c r="E27" s="22">
        <f>IF(B27&lt;I27,-1,IF(B27&gt;J27,1,0))</f>
        <v>0</v>
      </c>
      <c r="F27" s="22"/>
      <c r="G27" s="22"/>
      <c r="H27" s="99">
        <v>203678</v>
      </c>
      <c r="I27" s="224">
        <v>175335.94746318643</v>
      </c>
      <c r="J27" s="224">
        <v>232020.05253681357</v>
      </c>
    </row>
    <row r="28" spans="1:11" x14ac:dyDescent="0.2">
      <c r="A28" s="112" t="s">
        <v>4</v>
      </c>
      <c r="B28" s="105">
        <v>143917</v>
      </c>
      <c r="C28" s="27">
        <f t="shared" si="9"/>
        <v>-15590</v>
      </c>
      <c r="D28" s="107">
        <f t="shared" si="10"/>
        <v>-9.7738657237613396</v>
      </c>
      <c r="E28" s="108">
        <f>IF(B28&lt;I28,-1,IF(B28&gt;J28,1,0))</f>
        <v>0</v>
      </c>
      <c r="F28" s="108"/>
      <c r="G28" s="108"/>
      <c r="H28" s="45">
        <v>159507</v>
      </c>
      <c r="I28" s="224">
        <v>133619.28738929037</v>
      </c>
      <c r="J28" s="224">
        <v>185394.71261070963</v>
      </c>
    </row>
    <row r="29" spans="1:11" ht="12.75" x14ac:dyDescent="0.2">
      <c r="A29" s="112" t="s">
        <v>126</v>
      </c>
      <c r="B29" s="105">
        <v>884294</v>
      </c>
      <c r="C29" s="27">
        <f t="shared" si="9"/>
        <v>132712</v>
      </c>
      <c r="D29" s="107">
        <f t="shared" si="10"/>
        <v>17.657687384743113</v>
      </c>
      <c r="E29" s="108">
        <f>IF(B29&lt;I29,-1,IF(B29&gt;J29,1,0))</f>
        <v>1</v>
      </c>
      <c r="F29" s="108"/>
      <c r="G29" s="108"/>
      <c r="H29" s="45">
        <v>751582</v>
      </c>
      <c r="I29" s="224">
        <v>697584.31203092122</v>
      </c>
      <c r="J29" s="224">
        <v>805579.68796907878</v>
      </c>
    </row>
    <row r="30" spans="1:11" x14ac:dyDescent="0.2">
      <c r="A30" s="112"/>
      <c r="B30" s="105" t="s">
        <v>244</v>
      </c>
      <c r="C30" s="106"/>
      <c r="D30" s="107"/>
      <c r="E30" s="108"/>
      <c r="F30" s="108"/>
      <c r="G30" s="108"/>
      <c r="H30" s="45"/>
      <c r="I30" s="231"/>
      <c r="J30" s="231"/>
    </row>
    <row r="31" spans="1:11" s="207" customFormat="1" ht="12.75" x14ac:dyDescent="0.2">
      <c r="A31" s="24" t="s">
        <v>127</v>
      </c>
      <c r="B31" s="110">
        <v>1440214</v>
      </c>
      <c r="C31" s="25">
        <f t="shared" ref="C31:C32" si="11">B31-H31</f>
        <v>128435</v>
      </c>
      <c r="D31" s="111">
        <f t="shared" ref="D31:D32" si="12">C31/H31*100</f>
        <v>9.7909022785088027</v>
      </c>
      <c r="E31" s="237">
        <f t="shared" ref="E31:E35" si="13">IF(B31&lt;I31,-1,IF(B31&gt;J31,1,0))</f>
        <v>1</v>
      </c>
      <c r="F31" s="238">
        <f>+B31-F32</f>
        <v>0</v>
      </c>
      <c r="G31" s="238">
        <f>+C31-G32</f>
        <v>0</v>
      </c>
      <c r="H31" s="208">
        <v>1311779</v>
      </c>
      <c r="I31" s="221">
        <v>1241728.6079992563</v>
      </c>
      <c r="J31" s="221">
        <v>1381829.3920007437</v>
      </c>
    </row>
    <row r="32" spans="1:11" x14ac:dyDescent="0.2">
      <c r="A32" s="26" t="s">
        <v>95</v>
      </c>
      <c r="B32" s="105">
        <v>227964</v>
      </c>
      <c r="C32" s="27">
        <f t="shared" si="11"/>
        <v>75268</v>
      </c>
      <c r="D32" s="107">
        <f t="shared" si="12"/>
        <v>49.292712317284014</v>
      </c>
      <c r="E32" s="108">
        <f t="shared" si="13"/>
        <v>1</v>
      </c>
      <c r="F32" s="105">
        <f>SUM(B32:B36)</f>
        <v>1440214</v>
      </c>
      <c r="G32" s="105">
        <f>SUM(C32:C36)</f>
        <v>128435</v>
      </c>
      <c r="H32" s="45">
        <v>152696</v>
      </c>
      <c r="I32" s="224">
        <v>133705.08506981385</v>
      </c>
      <c r="J32" s="224">
        <v>171686.91493018615</v>
      </c>
    </row>
    <row r="33" spans="1:11" x14ac:dyDescent="0.2">
      <c r="A33" s="26" t="s">
        <v>96</v>
      </c>
      <c r="B33" s="105">
        <v>663391</v>
      </c>
      <c r="C33" s="27">
        <f t="shared" ref="C33:C36" si="14">B33-H33</f>
        <v>79883</v>
      </c>
      <c r="D33" s="107">
        <f t="shared" ref="D33:D36" si="15">C33/H33*100</f>
        <v>13.690129355552966</v>
      </c>
      <c r="E33" s="108">
        <f t="shared" si="13"/>
        <v>1</v>
      </c>
      <c r="F33" s="108"/>
      <c r="G33" s="108"/>
      <c r="H33" s="45">
        <v>583508</v>
      </c>
      <c r="I33" s="224">
        <v>533036.12166891492</v>
      </c>
      <c r="J33" s="224">
        <v>633979.87833108508</v>
      </c>
    </row>
    <row r="34" spans="1:11" x14ac:dyDescent="0.2">
      <c r="A34" s="26" t="s">
        <v>97</v>
      </c>
      <c r="B34" s="105">
        <v>292309</v>
      </c>
      <c r="C34" s="27">
        <f t="shared" si="14"/>
        <v>-3102</v>
      </c>
      <c r="D34" s="107">
        <f t="shared" si="15"/>
        <v>-1.0500624553588052</v>
      </c>
      <c r="E34" s="108">
        <f t="shared" si="13"/>
        <v>0</v>
      </c>
      <c r="F34" s="108"/>
      <c r="G34" s="108"/>
      <c r="H34" s="45">
        <v>295411</v>
      </c>
      <c r="I34" s="224">
        <v>260020.91337328972</v>
      </c>
      <c r="J34" s="224">
        <v>330801.08662671025</v>
      </c>
    </row>
    <row r="35" spans="1:11" x14ac:dyDescent="0.2">
      <c r="A35" s="26" t="s">
        <v>98</v>
      </c>
      <c r="B35" s="105">
        <v>101803</v>
      </c>
      <c r="C35" s="27">
        <f t="shared" si="14"/>
        <v>-25188</v>
      </c>
      <c r="D35" s="107">
        <f t="shared" si="15"/>
        <v>-19.83447645896166</v>
      </c>
      <c r="E35" s="108">
        <f t="shared" si="13"/>
        <v>-1</v>
      </c>
      <c r="F35" s="108"/>
      <c r="G35" s="108"/>
      <c r="H35" s="45">
        <v>126991</v>
      </c>
      <c r="I35" s="224">
        <v>102650.0328100747</v>
      </c>
      <c r="J35" s="224">
        <v>151331.96718992529</v>
      </c>
    </row>
    <row r="36" spans="1:11" x14ac:dyDescent="0.2">
      <c r="A36" s="26" t="s">
        <v>10</v>
      </c>
      <c r="B36" s="105">
        <v>154747</v>
      </c>
      <c r="C36" s="27">
        <f t="shared" si="14"/>
        <v>1574</v>
      </c>
      <c r="D36" s="107">
        <f t="shared" si="15"/>
        <v>1.027596247380413</v>
      </c>
      <c r="E36" s="108">
        <v>0</v>
      </c>
      <c r="F36" s="108"/>
      <c r="G36" s="108"/>
      <c r="H36" s="45">
        <v>153173</v>
      </c>
      <c r="I36" s="224">
        <v>129900.83507890029</v>
      </c>
      <c r="J36" s="224">
        <v>176445.1649210997</v>
      </c>
    </row>
    <row r="37" spans="1:11" x14ac:dyDescent="0.2">
      <c r="A37" s="26"/>
      <c r="B37" s="105"/>
      <c r="C37" s="45"/>
      <c r="D37" s="107"/>
      <c r="E37" s="108"/>
      <c r="F37" s="108"/>
      <c r="G37" s="108"/>
      <c r="H37" s="45"/>
      <c r="I37" s="231"/>
      <c r="J37" s="231"/>
    </row>
    <row r="38" spans="1:11" x14ac:dyDescent="0.2">
      <c r="A38" s="24" t="s">
        <v>99</v>
      </c>
      <c r="B38" s="105"/>
      <c r="C38" s="45"/>
      <c r="D38" s="107"/>
      <c r="E38" s="108"/>
      <c r="F38" s="108"/>
      <c r="G38" s="108"/>
      <c r="H38" s="45"/>
      <c r="I38" s="231"/>
      <c r="J38" s="231"/>
    </row>
    <row r="39" spans="1:11" x14ac:dyDescent="0.2">
      <c r="A39" s="26" t="s">
        <v>55</v>
      </c>
      <c r="B39" s="114">
        <v>80.190513354265406</v>
      </c>
      <c r="C39" s="115">
        <f t="shared" ref="C39:C42" si="16">B39-H39</f>
        <v>-3.5374621660013474</v>
      </c>
      <c r="D39" s="115">
        <f t="shared" ref="D39:D42" si="17">C39/H39*100</f>
        <v>-4.2249464937141452</v>
      </c>
      <c r="E39" s="108">
        <f>IF(B39&lt;I39,-1,IF(B39&gt;J39,1,0))</f>
        <v>-1</v>
      </c>
      <c r="F39" s="108"/>
      <c r="G39" s="108"/>
      <c r="H39" s="46">
        <v>83.727975520266753</v>
      </c>
      <c r="I39" s="240">
        <v>81.883372905297193</v>
      </c>
      <c r="J39" s="240">
        <v>85.572578135236313</v>
      </c>
    </row>
    <row r="40" spans="1:11" s="257" customFormat="1" x14ac:dyDescent="0.2">
      <c r="A40" s="26" t="s">
        <v>77</v>
      </c>
      <c r="B40" s="114">
        <v>11.14549643316896</v>
      </c>
      <c r="C40" s="115">
        <f t="shared" si="16"/>
        <v>-4.174462187909743</v>
      </c>
      <c r="D40" s="115">
        <f t="shared" si="17"/>
        <v>-27.248521299307608</v>
      </c>
      <c r="E40" s="22">
        <f>IF(B40&lt;I40,-1,IF(B40&gt;J40,1,0))</f>
        <v>-1</v>
      </c>
      <c r="F40" s="22"/>
      <c r="G40" s="22"/>
      <c r="H40" s="71">
        <v>15.319958621078703</v>
      </c>
      <c r="I40" s="240">
        <v>13.290202895049728</v>
      </c>
      <c r="J40" s="240">
        <v>17.349714347107678</v>
      </c>
    </row>
    <row r="41" spans="1:11" ht="22.5" x14ac:dyDescent="0.2">
      <c r="A41" s="26" t="s">
        <v>100</v>
      </c>
      <c r="B41" s="114">
        <v>9.1666238489557816</v>
      </c>
      <c r="C41" s="115">
        <f t="shared" si="16"/>
        <v>2.1974621227808697</v>
      </c>
      <c r="D41" s="115">
        <f t="shared" si="17"/>
        <v>31.531225836352728</v>
      </c>
      <c r="E41" s="108">
        <f>IF(B41&lt;I41,-1,IF(B41&gt;J41,1,0))</f>
        <v>1</v>
      </c>
      <c r="F41" s="108"/>
      <c r="G41" s="108"/>
      <c r="H41" s="46">
        <v>6.9691617261749119</v>
      </c>
      <c r="I41" s="240">
        <v>5.7599956477893075</v>
      </c>
      <c r="J41" s="240">
        <v>8.1783278045605154</v>
      </c>
    </row>
    <row r="42" spans="1:11" x14ac:dyDescent="0.2">
      <c r="A42" s="26" t="s">
        <v>101</v>
      </c>
      <c r="B42" s="114">
        <v>20.514381890469053</v>
      </c>
      <c r="C42" s="115">
        <f t="shared" si="16"/>
        <v>3.5367507498577169</v>
      </c>
      <c r="D42" s="115">
        <f t="shared" si="17"/>
        <v>20.831827011470601</v>
      </c>
      <c r="E42" s="108">
        <f>IF(B42&lt;I42,-1,IF(B42&gt;J42,1,0))</f>
        <v>1</v>
      </c>
      <c r="F42" s="108"/>
      <c r="G42" s="108"/>
      <c r="H42" s="46">
        <v>16.977631140611336</v>
      </c>
      <c r="I42" s="240">
        <v>15.092735327945938</v>
      </c>
      <c r="J42" s="240">
        <v>18.862526953276738</v>
      </c>
    </row>
    <row r="43" spans="1:11" x14ac:dyDescent="0.2">
      <c r="A43" s="26"/>
      <c r="B43" s="105"/>
      <c r="C43" s="45"/>
      <c r="D43" s="107"/>
      <c r="E43" s="108"/>
      <c r="F43" s="108"/>
      <c r="G43" s="108"/>
      <c r="H43" s="45"/>
      <c r="I43" s="231"/>
      <c r="J43" s="231"/>
    </row>
    <row r="44" spans="1:11" s="207" customFormat="1" x14ac:dyDescent="0.2">
      <c r="A44" s="101" t="s">
        <v>102</v>
      </c>
      <c r="B44" s="102">
        <v>493478</v>
      </c>
      <c r="C44" s="13">
        <f>B44-H44</f>
        <v>90669</v>
      </c>
      <c r="D44" s="103">
        <f>C44/H44*100</f>
        <v>22.50917928844688</v>
      </c>
      <c r="E44" s="262">
        <f>IF(B44&lt;I44,-1,IF(B44&gt;J44,1,0))</f>
        <v>1</v>
      </c>
      <c r="F44" s="262"/>
      <c r="G44" s="262"/>
      <c r="H44" s="208">
        <v>402809</v>
      </c>
      <c r="I44" s="221">
        <v>367813.70536849741</v>
      </c>
      <c r="J44" s="221">
        <v>437804.29463150259</v>
      </c>
      <c r="K44" s="241"/>
    </row>
    <row r="45" spans="1:11" x14ac:dyDescent="0.2">
      <c r="A45" s="104"/>
      <c r="B45" s="105"/>
      <c r="C45" s="106"/>
      <c r="D45" s="107"/>
      <c r="E45" s="108"/>
      <c r="F45" s="108"/>
      <c r="G45" s="108"/>
      <c r="H45" s="45"/>
      <c r="I45" s="231"/>
      <c r="J45" s="231"/>
    </row>
    <row r="46" spans="1:11" s="207" customFormat="1" x14ac:dyDescent="0.2">
      <c r="A46" s="113" t="s">
        <v>103</v>
      </c>
      <c r="B46" s="110">
        <v>493478</v>
      </c>
      <c r="C46" s="25">
        <f t="shared" ref="C46:C48" si="18">B46-H46</f>
        <v>90669</v>
      </c>
      <c r="D46" s="111">
        <f t="shared" ref="D46:D48" si="19">C46/H46*100</f>
        <v>22.50917928844688</v>
      </c>
      <c r="E46" s="237">
        <f>IF(B46&lt;I46,-1,IF(B46&gt;J46,1,0))</f>
        <v>1</v>
      </c>
      <c r="F46" s="238">
        <f>+B46-F47</f>
        <v>0</v>
      </c>
      <c r="G46" s="238">
        <f>+C46-G47</f>
        <v>0</v>
      </c>
      <c r="H46" s="208">
        <v>402809</v>
      </c>
      <c r="I46" s="221">
        <v>367813.70536849741</v>
      </c>
      <c r="J46" s="221">
        <v>437804.29463150259</v>
      </c>
    </row>
    <row r="47" spans="1:11" x14ac:dyDescent="0.2">
      <c r="A47" s="112" t="s">
        <v>104</v>
      </c>
      <c r="B47" s="105">
        <v>42253</v>
      </c>
      <c r="C47" s="27">
        <f t="shared" si="18"/>
        <v>9351</v>
      </c>
      <c r="D47" s="107">
        <f t="shared" si="19"/>
        <v>28.420764695155309</v>
      </c>
      <c r="E47" s="108">
        <f>IF(B47&lt;I47,-1,IF(B47&gt;J47,1,0))</f>
        <v>1</v>
      </c>
      <c r="F47" s="105">
        <f>SUM(B47:B48)</f>
        <v>493478</v>
      </c>
      <c r="G47" s="105">
        <f>SUM(C47:C48)</f>
        <v>90669</v>
      </c>
      <c r="H47" s="45">
        <v>32902</v>
      </c>
      <c r="I47" s="224">
        <v>23803.53553471432</v>
      </c>
      <c r="J47" s="224">
        <v>42000.46446528568</v>
      </c>
    </row>
    <row r="48" spans="1:11" s="257" customFormat="1" x14ac:dyDescent="0.2">
      <c r="A48" s="112" t="s">
        <v>105</v>
      </c>
      <c r="B48" s="105">
        <v>451225</v>
      </c>
      <c r="C48" s="27">
        <f t="shared" si="18"/>
        <v>81318</v>
      </c>
      <c r="D48" s="139">
        <f t="shared" si="19"/>
        <v>21.98336338593214</v>
      </c>
      <c r="E48" s="22">
        <f>IF(B48&lt;I48,-1,IF(B48&gt;J48,1,0))</f>
        <v>1</v>
      </c>
      <c r="F48" s="22"/>
      <c r="G48" s="22"/>
      <c r="H48" s="99">
        <v>369907</v>
      </c>
      <c r="I48" s="224">
        <v>340008.15161348524</v>
      </c>
      <c r="J48" s="224">
        <v>399805.84838651476</v>
      </c>
    </row>
    <row r="49" spans="1:11" s="257" customFormat="1" x14ac:dyDescent="0.2">
      <c r="A49" s="112"/>
      <c r="B49" s="105" t="s">
        <v>244</v>
      </c>
      <c r="C49" s="29"/>
      <c r="D49" s="139"/>
      <c r="E49" s="22"/>
      <c r="F49" s="22"/>
      <c r="G49" s="22"/>
      <c r="H49" s="99"/>
      <c r="I49" s="236"/>
      <c r="J49" s="236"/>
    </row>
    <row r="50" spans="1:11" s="17" customFormat="1" x14ac:dyDescent="0.2">
      <c r="A50" s="113" t="s">
        <v>106</v>
      </c>
      <c r="B50" s="110">
        <v>493478</v>
      </c>
      <c r="C50" s="25">
        <f t="shared" ref="C50:C52" si="20">B50-H50</f>
        <v>90669</v>
      </c>
      <c r="D50" s="192">
        <f t="shared" ref="D50:D52" si="21">C50/H50*100</f>
        <v>22.50917928844688</v>
      </c>
      <c r="E50" s="202">
        <f>IF(B50&lt;I50,-1,IF(B50&gt;J50,1,0))</f>
        <v>1</v>
      </c>
      <c r="F50" s="202"/>
      <c r="G50" s="202"/>
      <c r="H50" s="208">
        <v>402809</v>
      </c>
      <c r="I50" s="221">
        <v>367813.70536849741</v>
      </c>
      <c r="J50" s="221">
        <v>437804.29463150259</v>
      </c>
    </row>
    <row r="51" spans="1:11" s="257" customFormat="1" x14ac:dyDescent="0.2">
      <c r="A51" s="112" t="s">
        <v>23</v>
      </c>
      <c r="B51" s="105">
        <v>269064</v>
      </c>
      <c r="C51" s="27">
        <f t="shared" si="20"/>
        <v>51337</v>
      </c>
      <c r="D51" s="139">
        <f t="shared" si="21"/>
        <v>23.578609910576088</v>
      </c>
      <c r="E51" s="22">
        <f>IF(B51&lt;I51,-1,IF(B51&gt;J51,1,0))</f>
        <v>1</v>
      </c>
      <c r="F51" s="176">
        <f>+B50-F52</f>
        <v>0</v>
      </c>
      <c r="G51" s="176">
        <f>+C50-G52</f>
        <v>0</v>
      </c>
      <c r="H51" s="99">
        <v>217727</v>
      </c>
      <c r="I51" s="224">
        <v>191944.69274113842</v>
      </c>
      <c r="J51" s="224">
        <v>243509.30725886158</v>
      </c>
      <c r="K51" s="71"/>
    </row>
    <row r="52" spans="1:11" s="257" customFormat="1" x14ac:dyDescent="0.2">
      <c r="A52" s="112" t="s">
        <v>24</v>
      </c>
      <c r="B52" s="105">
        <v>224414</v>
      </c>
      <c r="C52" s="27">
        <f t="shared" si="20"/>
        <v>39332</v>
      </c>
      <c r="D52" s="139">
        <f t="shared" si="21"/>
        <v>21.251121124690677</v>
      </c>
      <c r="E52" s="22">
        <f>IF(B52&lt;I52,-1,IF(B52&gt;J52,1,0))</f>
        <v>1</v>
      </c>
      <c r="F52" s="105">
        <f>SUM(B51:B52)</f>
        <v>493478</v>
      </c>
      <c r="G52" s="105">
        <f>SUM(C51:C52)</f>
        <v>90669</v>
      </c>
      <c r="H52" s="99">
        <v>185082</v>
      </c>
      <c r="I52" s="224">
        <v>164739.61246592473</v>
      </c>
      <c r="J52" s="224">
        <v>205424.38753407527</v>
      </c>
      <c r="K52" s="71"/>
    </row>
    <row r="53" spans="1:11" s="257" customFormat="1" x14ac:dyDescent="0.2">
      <c r="A53" s="112"/>
      <c r="B53" s="105" t="s">
        <v>244</v>
      </c>
      <c r="C53" s="29"/>
      <c r="D53" s="139"/>
      <c r="E53" s="22"/>
      <c r="F53" s="22"/>
      <c r="G53" s="22"/>
      <c r="H53" s="99"/>
      <c r="I53" s="236"/>
      <c r="J53" s="236"/>
    </row>
    <row r="54" spans="1:11" s="17" customFormat="1" ht="12.75" x14ac:dyDescent="0.2">
      <c r="A54" s="113" t="s">
        <v>128</v>
      </c>
      <c r="B54" s="110">
        <v>493478</v>
      </c>
      <c r="C54" s="25">
        <f t="shared" ref="C54:C55" si="22">B54-H54</f>
        <v>90669</v>
      </c>
      <c r="D54" s="192">
        <f t="shared" ref="D54:D55" si="23">C54/H54*100</f>
        <v>22.50917928844688</v>
      </c>
      <c r="E54" s="202">
        <f t="shared" ref="E54:E58" si="24">IF(B54&lt;I54,-1,IF(B54&gt;J54,1,0))</f>
        <v>1</v>
      </c>
      <c r="F54" s="202"/>
      <c r="G54" s="202"/>
      <c r="H54" s="208">
        <v>402809</v>
      </c>
      <c r="I54" s="221">
        <v>367813.70536849741</v>
      </c>
      <c r="J54" s="221">
        <v>437804.29463150259</v>
      </c>
    </row>
    <row r="55" spans="1:11" s="257" customFormat="1" x14ac:dyDescent="0.2">
      <c r="A55" s="112" t="s">
        <v>90</v>
      </c>
      <c r="B55" s="105">
        <v>59101</v>
      </c>
      <c r="C55" s="27">
        <f t="shared" si="22"/>
        <v>-16172</v>
      </c>
      <c r="D55" s="139">
        <f t="shared" si="23"/>
        <v>-21.484463220543887</v>
      </c>
      <c r="E55" s="22">
        <f t="shared" si="24"/>
        <v>-1</v>
      </c>
      <c r="F55" s="176">
        <f>+B54-F56</f>
        <v>0</v>
      </c>
      <c r="G55" s="176">
        <f>+C54-G56</f>
        <v>0</v>
      </c>
      <c r="H55" s="99">
        <v>75273</v>
      </c>
      <c r="I55" s="224">
        <v>62671.779001427873</v>
      </c>
      <c r="J55" s="224">
        <v>87874.220998572127</v>
      </c>
    </row>
    <row r="56" spans="1:11" s="257" customFormat="1" x14ac:dyDescent="0.2">
      <c r="A56" s="112" t="s">
        <v>91</v>
      </c>
      <c r="B56" s="105">
        <v>214861</v>
      </c>
      <c r="C56" s="27">
        <f t="shared" ref="C56:C59" si="25">B56-H56</f>
        <v>25172</v>
      </c>
      <c r="D56" s="139">
        <f t="shared" ref="D56:D59" si="26">C56/H56*100</f>
        <v>13.270142180094787</v>
      </c>
      <c r="E56" s="22">
        <f t="shared" si="24"/>
        <v>1</v>
      </c>
      <c r="F56" s="105">
        <f>SUM(B55:B59)</f>
        <v>493478</v>
      </c>
      <c r="G56" s="105">
        <f>SUM(C55:C59)</f>
        <v>90669</v>
      </c>
      <c r="H56" s="99">
        <v>189689</v>
      </c>
      <c r="I56" s="224">
        <v>167936.54994367284</v>
      </c>
      <c r="J56" s="224">
        <v>211441.45005632716</v>
      </c>
      <c r="K56" s="71"/>
    </row>
    <row r="57" spans="1:11" s="257" customFormat="1" x14ac:dyDescent="0.2">
      <c r="A57" s="112" t="s">
        <v>92</v>
      </c>
      <c r="B57" s="105">
        <v>115245</v>
      </c>
      <c r="C57" s="27">
        <f t="shared" si="25"/>
        <v>51104</v>
      </c>
      <c r="D57" s="139">
        <f t="shared" si="26"/>
        <v>79.674467189473191</v>
      </c>
      <c r="E57" s="22">
        <f t="shared" si="24"/>
        <v>1</v>
      </c>
      <c r="F57" s="22"/>
      <c r="G57" s="22"/>
      <c r="H57" s="99">
        <v>64141</v>
      </c>
      <c r="I57" s="224">
        <v>50082.391929242345</v>
      </c>
      <c r="J57" s="224">
        <v>78199.608070757648</v>
      </c>
      <c r="K57" s="71"/>
    </row>
    <row r="58" spans="1:11" s="257" customFormat="1" x14ac:dyDescent="0.2">
      <c r="A58" s="112" t="s">
        <v>93</v>
      </c>
      <c r="B58" s="105">
        <v>103924</v>
      </c>
      <c r="C58" s="27">
        <f t="shared" si="25"/>
        <v>30491</v>
      </c>
      <c r="D58" s="139">
        <f t="shared" si="26"/>
        <v>41.52220391377174</v>
      </c>
      <c r="E58" s="22">
        <f t="shared" si="24"/>
        <v>1</v>
      </c>
      <c r="F58" s="22"/>
      <c r="G58" s="22"/>
      <c r="H58" s="99">
        <v>73433</v>
      </c>
      <c r="I58" s="224">
        <v>58543.214231133024</v>
      </c>
      <c r="J58" s="224">
        <v>88322.785768866976</v>
      </c>
      <c r="K58" s="71"/>
    </row>
    <row r="59" spans="1:11" s="257" customFormat="1" x14ac:dyDescent="0.2">
      <c r="A59" s="112" t="s">
        <v>10</v>
      </c>
      <c r="B59" s="105">
        <v>347</v>
      </c>
      <c r="C59" s="27">
        <f t="shared" si="25"/>
        <v>74</v>
      </c>
      <c r="D59" s="139">
        <f t="shared" si="26"/>
        <v>27.106227106227106</v>
      </c>
      <c r="E59" s="22">
        <v>0</v>
      </c>
      <c r="F59" s="22"/>
      <c r="G59" s="22"/>
      <c r="H59" s="99">
        <v>273</v>
      </c>
      <c r="I59" s="224" t="s">
        <v>168</v>
      </c>
      <c r="J59" s="224" t="s">
        <v>168</v>
      </c>
    </row>
    <row r="60" spans="1:11" s="257" customFormat="1" x14ac:dyDescent="0.2">
      <c r="A60" s="112"/>
      <c r="B60" s="154" t="s">
        <v>244</v>
      </c>
      <c r="C60" s="29"/>
      <c r="D60" s="139"/>
      <c r="E60" s="22"/>
      <c r="F60" s="22"/>
      <c r="G60" s="22"/>
      <c r="H60" s="99"/>
      <c r="I60" s="236"/>
      <c r="J60" s="236"/>
    </row>
    <row r="61" spans="1:11" s="17" customFormat="1" x14ac:dyDescent="0.2">
      <c r="A61" s="113" t="s">
        <v>107</v>
      </c>
      <c r="B61" s="110">
        <v>493478</v>
      </c>
      <c r="C61" s="25">
        <f t="shared" ref="C61:C65" si="27">B61-H61</f>
        <v>90669</v>
      </c>
      <c r="D61" s="192">
        <f t="shared" ref="D61:D65" si="28">C61/H61*100</f>
        <v>22.50917928844688</v>
      </c>
      <c r="E61" s="202">
        <f>IF(B61&lt;I61,-1,IF(B61&gt;J61,1,0))</f>
        <v>1</v>
      </c>
      <c r="F61" s="202"/>
      <c r="G61" s="202"/>
      <c r="H61" s="208">
        <v>402809</v>
      </c>
      <c r="I61" s="221">
        <v>367813.70536849741</v>
      </c>
      <c r="J61" s="221">
        <v>437804.29463150259</v>
      </c>
    </row>
    <row r="62" spans="1:11" s="257" customFormat="1" x14ac:dyDescent="0.2">
      <c r="A62" s="112" t="s">
        <v>70</v>
      </c>
      <c r="B62" s="105">
        <v>88242</v>
      </c>
      <c r="C62" s="27">
        <f t="shared" si="27"/>
        <v>14834</v>
      </c>
      <c r="D62" s="139">
        <f t="shared" si="28"/>
        <v>20.207606800348735</v>
      </c>
      <c r="E62" s="22">
        <f>IF(B62&lt;I62,-1,IF(B62&gt;J62,1,0))</f>
        <v>1</v>
      </c>
      <c r="F62" s="176">
        <f>+B61-F63</f>
        <v>0</v>
      </c>
      <c r="G62" s="176">
        <f>+C61-G63</f>
        <v>0</v>
      </c>
      <c r="H62" s="99">
        <v>73408</v>
      </c>
      <c r="I62" s="224">
        <v>58782.884331320281</v>
      </c>
      <c r="J62" s="224">
        <v>88033.115668679719</v>
      </c>
    </row>
    <row r="63" spans="1:11" s="257" customFormat="1" x14ac:dyDescent="0.2">
      <c r="A63" s="112" t="s">
        <v>60</v>
      </c>
      <c r="B63" s="105">
        <v>63171</v>
      </c>
      <c r="C63" s="27">
        <f t="shared" si="27"/>
        <v>3116</v>
      </c>
      <c r="D63" s="139">
        <f t="shared" si="28"/>
        <v>5.1885771376238443</v>
      </c>
      <c r="E63" s="22">
        <f>IF(B63&lt;I63,-1,IF(B63&gt;J63,1,0))</f>
        <v>0</v>
      </c>
      <c r="F63" s="105">
        <f>SUM(B62:B65)</f>
        <v>493478</v>
      </c>
      <c r="G63" s="105">
        <f>SUM(C62:C65)</f>
        <v>90669</v>
      </c>
      <c r="H63" s="99">
        <v>60055</v>
      </c>
      <c r="I63" s="224">
        <v>49332.117009541864</v>
      </c>
      <c r="J63" s="224">
        <v>70777.882990458136</v>
      </c>
    </row>
    <row r="64" spans="1:11" s="257" customFormat="1" x14ac:dyDescent="0.2">
      <c r="A64" s="112" t="s">
        <v>4</v>
      </c>
      <c r="B64" s="105">
        <v>49044</v>
      </c>
      <c r="C64" s="27">
        <f t="shared" si="27"/>
        <v>9114</v>
      </c>
      <c r="D64" s="139">
        <f t="shared" si="28"/>
        <v>22.82494365138993</v>
      </c>
      <c r="E64" s="22">
        <f>IF(B64&lt;I64,-1,IF(B64&gt;J64,1,0))</f>
        <v>0</v>
      </c>
      <c r="F64" s="22"/>
      <c r="G64" s="22"/>
      <c r="H64" s="99">
        <v>39930</v>
      </c>
      <c r="I64" s="224">
        <v>28407.634035065399</v>
      </c>
      <c r="J64" s="224">
        <v>51452.365964934601</v>
      </c>
    </row>
    <row r="65" spans="1:10" s="257" customFormat="1" ht="12.75" x14ac:dyDescent="0.2">
      <c r="A65" s="112" t="s">
        <v>129</v>
      </c>
      <c r="B65" s="105">
        <v>293021</v>
      </c>
      <c r="C65" s="27">
        <f t="shared" si="27"/>
        <v>63605</v>
      </c>
      <c r="D65" s="139">
        <f t="shared" si="28"/>
        <v>27.724744568818217</v>
      </c>
      <c r="E65" s="22">
        <f>IF(B65&lt;I65,-1,IF(B65&gt;J65,1,0))</f>
        <v>1</v>
      </c>
      <c r="F65" s="22"/>
      <c r="G65" s="22"/>
      <c r="H65" s="99">
        <v>229416</v>
      </c>
      <c r="I65" s="224">
        <v>206116.50687523291</v>
      </c>
      <c r="J65" s="224">
        <v>252715.49312476709</v>
      </c>
    </row>
    <row r="66" spans="1:10" s="257" customFormat="1" x14ac:dyDescent="0.2">
      <c r="A66" s="112"/>
      <c r="B66" s="154" t="s">
        <v>244</v>
      </c>
      <c r="C66" s="29"/>
      <c r="D66" s="139"/>
      <c r="E66" s="22"/>
      <c r="F66" s="22"/>
      <c r="G66" s="22"/>
      <c r="H66" s="99"/>
      <c r="I66" s="236"/>
      <c r="J66" s="236"/>
    </row>
    <row r="67" spans="1:10" s="17" customFormat="1" ht="12.75" x14ac:dyDescent="0.2">
      <c r="A67" s="24" t="s">
        <v>130</v>
      </c>
      <c r="B67" s="110">
        <v>493478</v>
      </c>
      <c r="C67" s="25">
        <f t="shared" ref="C67:C68" si="29">B67-H67</f>
        <v>90669</v>
      </c>
      <c r="D67" s="192">
        <f t="shared" ref="D67:D68" si="30">C67/H67*100</f>
        <v>22.50917928844688</v>
      </c>
      <c r="E67" s="202">
        <f t="shared" ref="E67:E71" si="31">IF(B67&lt;I67,-1,IF(B67&gt;J67,1,0))</f>
        <v>1</v>
      </c>
      <c r="F67" s="202"/>
      <c r="G67" s="202"/>
      <c r="H67" s="208">
        <v>402809</v>
      </c>
      <c r="I67" s="221">
        <v>367813.70536849741</v>
      </c>
      <c r="J67" s="221">
        <v>437804.29463150259</v>
      </c>
    </row>
    <row r="68" spans="1:10" s="257" customFormat="1" x14ac:dyDescent="0.2">
      <c r="A68" s="26" t="s">
        <v>95</v>
      </c>
      <c r="B68" s="105">
        <v>278450</v>
      </c>
      <c r="C68" s="27">
        <f t="shared" si="29"/>
        <v>61881</v>
      </c>
      <c r="D68" s="139">
        <f t="shared" si="30"/>
        <v>28.573341521639755</v>
      </c>
      <c r="E68" s="22">
        <f t="shared" si="31"/>
        <v>1</v>
      </c>
      <c r="F68" s="176">
        <f>+B67-F69</f>
        <v>0</v>
      </c>
      <c r="G68" s="176">
        <f>+C67-G69</f>
        <v>0</v>
      </c>
      <c r="H68" s="99">
        <v>216569</v>
      </c>
      <c r="I68" s="224">
        <v>192793.73784433922</v>
      </c>
      <c r="J68" s="224">
        <v>240344.26215566078</v>
      </c>
    </row>
    <row r="69" spans="1:10" s="257" customFormat="1" x14ac:dyDescent="0.2">
      <c r="A69" s="26" t="s">
        <v>96</v>
      </c>
      <c r="B69" s="105">
        <v>131033</v>
      </c>
      <c r="C69" s="27">
        <f t="shared" ref="C69:C72" si="32">B69-H69</f>
        <v>34955</v>
      </c>
      <c r="D69" s="139">
        <f t="shared" ref="D69:D72" si="33">C69/H69*100</f>
        <v>36.381898041174878</v>
      </c>
      <c r="E69" s="22">
        <f t="shared" si="31"/>
        <v>1</v>
      </c>
      <c r="F69" s="105">
        <f>SUM(B68:B72)</f>
        <v>493478</v>
      </c>
      <c r="G69" s="105">
        <f>SUM(C68:C72)</f>
        <v>90669</v>
      </c>
      <c r="H69" s="99">
        <v>96078</v>
      </c>
      <c r="I69" s="224">
        <v>79968.416224619112</v>
      </c>
      <c r="J69" s="224">
        <v>112187.58377538089</v>
      </c>
    </row>
    <row r="70" spans="1:10" x14ac:dyDescent="0.2">
      <c r="A70" s="26" t="s">
        <v>97</v>
      </c>
      <c r="B70" s="105">
        <v>55366</v>
      </c>
      <c r="C70" s="27">
        <f t="shared" si="32"/>
        <v>12459</v>
      </c>
      <c r="D70" s="107">
        <f t="shared" si="33"/>
        <v>29.037220034027083</v>
      </c>
      <c r="E70" s="108">
        <f t="shared" si="31"/>
        <v>1</v>
      </c>
      <c r="F70" s="108"/>
      <c r="G70" s="108"/>
      <c r="H70" s="45">
        <v>42907</v>
      </c>
      <c r="I70" s="224">
        <v>32676.809228935912</v>
      </c>
      <c r="J70" s="224">
        <v>53137.190771064088</v>
      </c>
    </row>
    <row r="71" spans="1:10" x14ac:dyDescent="0.2">
      <c r="A71" s="26" t="s">
        <v>98</v>
      </c>
      <c r="B71" s="105">
        <v>8820</v>
      </c>
      <c r="C71" s="27">
        <f t="shared" si="32"/>
        <v>-7475</v>
      </c>
      <c r="D71" s="107">
        <f t="shared" si="33"/>
        <v>-45.872967167842901</v>
      </c>
      <c r="E71" s="108">
        <f t="shared" si="31"/>
        <v>0</v>
      </c>
      <c r="F71" s="108"/>
      <c r="G71" s="108"/>
      <c r="H71" s="45">
        <v>16295</v>
      </c>
      <c r="I71" s="224">
        <v>7428.0215775314555</v>
      </c>
      <c r="J71" s="224">
        <v>25161.978422468543</v>
      </c>
    </row>
    <row r="72" spans="1:10" x14ac:dyDescent="0.2">
      <c r="A72" s="26" t="s">
        <v>10</v>
      </c>
      <c r="B72" s="105">
        <v>19809</v>
      </c>
      <c r="C72" s="27">
        <f t="shared" si="32"/>
        <v>-11151</v>
      </c>
      <c r="D72" s="107">
        <f t="shared" si="33"/>
        <v>-36.017441860465112</v>
      </c>
      <c r="E72" s="108">
        <v>0</v>
      </c>
      <c r="F72" s="108"/>
      <c r="G72" s="108"/>
      <c r="H72" s="45">
        <v>30960</v>
      </c>
      <c r="I72" s="224">
        <v>19555.035661646689</v>
      </c>
      <c r="J72" s="224">
        <v>42364.964338353311</v>
      </c>
    </row>
    <row r="73" spans="1:10" x14ac:dyDescent="0.2">
      <c r="A73" s="26"/>
      <c r="B73" s="116"/>
      <c r="C73" s="45"/>
      <c r="D73" s="107"/>
      <c r="E73" s="108"/>
      <c r="F73" s="108"/>
      <c r="G73" s="108"/>
      <c r="H73" s="45"/>
      <c r="I73" s="235"/>
      <c r="J73" s="235"/>
    </row>
    <row r="74" spans="1:10" x14ac:dyDescent="0.2">
      <c r="A74" s="24" t="s">
        <v>108</v>
      </c>
      <c r="B74" s="105"/>
      <c r="C74" s="45"/>
      <c r="D74" s="107"/>
      <c r="E74" s="108"/>
      <c r="F74" s="108"/>
      <c r="G74" s="108"/>
      <c r="H74" s="45"/>
      <c r="I74" s="235"/>
      <c r="J74" s="235"/>
    </row>
    <row r="75" spans="1:10" x14ac:dyDescent="0.2">
      <c r="A75" s="26" t="s">
        <v>55</v>
      </c>
      <c r="B75" s="114">
        <v>45.475988797879538</v>
      </c>
      <c r="C75" s="115">
        <f t="shared" ref="C75:C78" si="34">B75-H75</f>
        <v>-0.47184255643479389</v>
      </c>
      <c r="D75" s="115">
        <f t="shared" ref="D75:D78" si="35">C75/H75*100</f>
        <v>-1.0269093067664219</v>
      </c>
      <c r="E75" s="108">
        <f>IF(B75&lt;I75,-1,IF(B75&gt;J75,1,0))</f>
        <v>0</v>
      </c>
      <c r="F75" s="108"/>
      <c r="G75" s="108"/>
      <c r="H75" s="243">
        <v>45.947831354314332</v>
      </c>
      <c r="I75" s="240">
        <v>41.576887104063267</v>
      </c>
      <c r="J75" s="240">
        <v>50.318775604565388</v>
      </c>
    </row>
    <row r="76" spans="1:10" s="257" customFormat="1" x14ac:dyDescent="0.2">
      <c r="A76" s="26" t="s">
        <v>77</v>
      </c>
      <c r="B76" s="114">
        <v>27.733556511131198</v>
      </c>
      <c r="C76" s="115">
        <f t="shared" si="34"/>
        <v>-9.8254354676974813</v>
      </c>
      <c r="D76" s="115">
        <f t="shared" si="35"/>
        <v>-26.160008429501787</v>
      </c>
      <c r="E76" s="22">
        <f>IF(B76&lt;I76,-1,IF(B76&gt;J76,1,0))</f>
        <v>-1</v>
      </c>
      <c r="F76" s="22"/>
      <c r="G76" s="22"/>
      <c r="H76" s="137">
        <v>37.558991978828679</v>
      </c>
      <c r="I76" s="240">
        <v>33.001182219967369</v>
      </c>
      <c r="J76" s="240">
        <v>42.116801737689983</v>
      </c>
    </row>
    <row r="77" spans="1:10" ht="22.5" x14ac:dyDescent="0.2">
      <c r="A77" s="26" t="s">
        <v>100</v>
      </c>
      <c r="B77" s="114">
        <v>23.391518973490204</v>
      </c>
      <c r="C77" s="115">
        <f t="shared" si="34"/>
        <v>3.1268277674843787</v>
      </c>
      <c r="D77" s="115">
        <f t="shared" si="35"/>
        <v>15.429930491897572</v>
      </c>
      <c r="E77" s="108">
        <f>IF(B77&lt;I77,-1,IF(B77&gt;J77,1,0))</f>
        <v>0</v>
      </c>
      <c r="F77" s="108"/>
      <c r="G77" s="108"/>
      <c r="H77" s="243">
        <v>20.264691206005825</v>
      </c>
      <c r="I77" s="240">
        <v>16.345238463957035</v>
      </c>
      <c r="J77" s="240">
        <v>24.184143948054615</v>
      </c>
    </row>
    <row r="78" spans="1:10" ht="12" thickBot="1" x14ac:dyDescent="0.25">
      <c r="A78" s="26" t="s">
        <v>101</v>
      </c>
      <c r="B78" s="117">
        <v>21.059500119559534</v>
      </c>
      <c r="C78" s="115">
        <f t="shared" si="34"/>
        <v>2.8292718972506989</v>
      </c>
      <c r="D78" s="115">
        <f t="shared" si="35"/>
        <v>15.519673493656217</v>
      </c>
      <c r="E78" s="108">
        <f>IF(B78&lt;I78,-1,IF(B78&gt;J78,1,0))</f>
        <v>0</v>
      </c>
      <c r="F78" s="108"/>
      <c r="G78" s="108"/>
      <c r="H78" s="244">
        <v>18.230228222308835</v>
      </c>
      <c r="I78" s="242">
        <v>14.990238977204672</v>
      </c>
      <c r="J78" s="242">
        <v>21.470217467413001</v>
      </c>
    </row>
    <row r="79" spans="1:10" ht="12.75" customHeight="1" x14ac:dyDescent="0.2">
      <c r="A79" s="361" t="s">
        <v>109</v>
      </c>
      <c r="B79" s="361"/>
      <c r="C79" s="361"/>
      <c r="D79" s="361"/>
      <c r="E79" s="361"/>
      <c r="F79" s="266"/>
      <c r="G79" s="266"/>
    </row>
    <row r="80" spans="1:10" x14ac:dyDescent="0.2">
      <c r="A80" s="362" t="s">
        <v>110</v>
      </c>
      <c r="B80" s="362"/>
      <c r="C80" s="362"/>
      <c r="D80" s="362"/>
      <c r="E80" s="362"/>
      <c r="F80" s="264"/>
      <c r="G80" s="264"/>
    </row>
    <row r="81" spans="1:7" x14ac:dyDescent="0.2">
      <c r="A81" s="363" t="s">
        <v>111</v>
      </c>
      <c r="B81" s="363"/>
      <c r="C81" s="363"/>
      <c r="D81" s="363"/>
      <c r="E81" s="363"/>
      <c r="F81" s="265"/>
      <c r="G81" s="265"/>
    </row>
    <row r="82" spans="1:7" x14ac:dyDescent="0.2">
      <c r="A82" s="364" t="s">
        <v>232</v>
      </c>
      <c r="B82" s="364"/>
      <c r="C82" s="364"/>
      <c r="D82" s="364"/>
      <c r="E82" s="364"/>
      <c r="F82" s="266"/>
      <c r="G82" s="266"/>
    </row>
    <row r="83" spans="1:7" ht="12.75" customHeight="1" x14ac:dyDescent="0.2">
      <c r="A83" s="360" t="s">
        <v>66</v>
      </c>
      <c r="B83" s="360"/>
      <c r="C83" s="360"/>
      <c r="D83" s="360"/>
      <c r="E83" s="360"/>
      <c r="F83" s="263"/>
      <c r="G83" s="263"/>
    </row>
    <row r="84" spans="1:7" ht="11.25" customHeight="1" x14ac:dyDescent="0.2">
      <c r="A84" s="341" t="s">
        <v>237</v>
      </c>
      <c r="B84" s="341"/>
      <c r="C84" s="341"/>
      <c r="D84" s="341"/>
      <c r="E84" s="341"/>
      <c r="F84" s="258"/>
      <c r="G84" s="258"/>
    </row>
    <row r="85" spans="1:7" hidden="1" x14ac:dyDescent="0.2">
      <c r="A85" s="77">
        <v>1</v>
      </c>
      <c r="B85" s="77">
        <v>-1</v>
      </c>
      <c r="C85" s="77">
        <v>0</v>
      </c>
    </row>
  </sheetData>
  <mergeCells count="16">
    <mergeCell ref="A83:E83"/>
    <mergeCell ref="A84:E84"/>
    <mergeCell ref="A79:E79"/>
    <mergeCell ref="E4:E5"/>
    <mergeCell ref="A80:E80"/>
    <mergeCell ref="A81:E81"/>
    <mergeCell ref="A82:E82"/>
    <mergeCell ref="F5:G5"/>
    <mergeCell ref="A1:E1"/>
    <mergeCell ref="A2:E2"/>
    <mergeCell ref="A3:E3"/>
    <mergeCell ref="I4:J4"/>
    <mergeCell ref="C4:D4"/>
    <mergeCell ref="A4:A5"/>
    <mergeCell ref="H3:J3"/>
    <mergeCell ref="H4:H5"/>
  </mergeCells>
  <conditionalFormatting sqref="A85:C85 E75:G78 E70:G72 E61:E65 E54:E59 E50:E52 E46:E48 E44:G44 E39:G42 E33:G36 E27:G29 E20:G23 E16:G16 E11:G12 E7 E9:E10 E14:E15 E18:E19 E25:E26 E31:E32 E67:E69">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86"/>
  <sheetViews>
    <sheetView view="pageBreakPreview" zoomScaleNormal="100" zoomScaleSheetLayoutView="100" workbookViewId="0">
      <pane xSplit="1" ySplit="5" topLeftCell="B54" activePane="bottomRight" state="frozen"/>
      <selection activeCell="J8" sqref="J8"/>
      <selection pane="topRight" activeCell="J8" sqref="J8"/>
      <selection pane="bottomLeft" activeCell="J8" sqref="J8"/>
      <selection pane="bottomRight" activeCell="H67" activeCellId="4" sqref="H46:J46 H50:J50 H54:J54 H61:J61 H67:J67"/>
    </sheetView>
  </sheetViews>
  <sheetFormatPr baseColWidth="10" defaultColWidth="11.42578125" defaultRowHeight="11.25" x14ac:dyDescent="0.2"/>
  <cols>
    <col min="1" max="1" width="42" style="10" customWidth="1"/>
    <col min="2" max="4" width="9.28515625" style="10" customWidth="1"/>
    <col min="5" max="5" width="19.5703125" style="10" customWidth="1"/>
    <col min="6" max="6" width="7.5703125" style="10" bestFit="1" customWidth="1"/>
    <col min="7" max="7" width="9.28515625" style="10" customWidth="1"/>
    <col min="8" max="10" width="11.42578125" style="10" customWidth="1"/>
    <col min="11" max="16384" width="11.42578125" style="10"/>
  </cols>
  <sheetData>
    <row r="1" spans="1:10" x14ac:dyDescent="0.2">
      <c r="A1" s="359" t="s">
        <v>249</v>
      </c>
      <c r="B1" s="359"/>
      <c r="C1" s="359"/>
      <c r="D1" s="359"/>
      <c r="E1" s="359"/>
      <c r="F1" s="267"/>
      <c r="G1" s="267"/>
    </row>
    <row r="2" spans="1:10" ht="12.75" x14ac:dyDescent="0.2">
      <c r="A2" s="359" t="s">
        <v>250</v>
      </c>
      <c r="B2" s="359"/>
      <c r="C2" s="359"/>
      <c r="D2" s="359"/>
      <c r="E2" s="359"/>
      <c r="F2" s="267"/>
      <c r="G2" s="267"/>
    </row>
    <row r="3" spans="1:10" ht="12" thickBot="1" x14ac:dyDescent="0.25">
      <c r="A3" s="330" t="s">
        <v>266</v>
      </c>
      <c r="B3" s="330"/>
      <c r="C3" s="330"/>
      <c r="D3" s="330"/>
      <c r="E3" s="330"/>
      <c r="F3" s="261"/>
      <c r="G3" s="261"/>
      <c r="H3" s="326" t="s">
        <v>235</v>
      </c>
      <c r="I3" s="326"/>
      <c r="J3" s="326"/>
    </row>
    <row r="4" spans="1:10" ht="12.75" customHeight="1" x14ac:dyDescent="0.2">
      <c r="A4" s="349" t="s">
        <v>83</v>
      </c>
      <c r="B4" s="3" t="s">
        <v>265</v>
      </c>
      <c r="C4" s="350" t="s">
        <v>78</v>
      </c>
      <c r="D4" s="350"/>
      <c r="E4" s="351" t="s">
        <v>112</v>
      </c>
      <c r="F4" s="155"/>
      <c r="G4" s="155"/>
      <c r="H4" s="352" t="s">
        <v>233</v>
      </c>
      <c r="I4" s="346" t="s">
        <v>79</v>
      </c>
      <c r="J4" s="347"/>
    </row>
    <row r="5" spans="1:10" ht="12" thickBot="1" x14ac:dyDescent="0.25">
      <c r="A5" s="345"/>
      <c r="B5" s="6" t="s">
        <v>239</v>
      </c>
      <c r="C5" s="6" t="s">
        <v>53</v>
      </c>
      <c r="D5" s="6" t="s">
        <v>52</v>
      </c>
      <c r="E5" s="334"/>
      <c r="F5" s="335" t="s">
        <v>204</v>
      </c>
      <c r="G5" s="335"/>
      <c r="H5" s="328"/>
      <c r="I5" s="259" t="s">
        <v>80</v>
      </c>
      <c r="J5" s="259" t="s">
        <v>81</v>
      </c>
    </row>
    <row r="6" spans="1:10" x14ac:dyDescent="0.2">
      <c r="A6" s="82"/>
      <c r="F6" s="43"/>
      <c r="G6" s="43"/>
    </row>
    <row r="7" spans="1:10" x14ac:dyDescent="0.2">
      <c r="A7" s="101" t="s">
        <v>84</v>
      </c>
      <c r="B7" s="102">
        <v>1099592</v>
      </c>
      <c r="C7" s="13">
        <f>B7-H7</f>
        <v>104996</v>
      </c>
      <c r="D7" s="103">
        <f>C7/H7*100</f>
        <v>10.556648126475473</v>
      </c>
      <c r="E7" s="118">
        <f>IF(B7&lt;I7,-1,IF(B7&gt;J7,1,0))</f>
        <v>1</v>
      </c>
      <c r="F7" s="335"/>
      <c r="G7" s="335"/>
      <c r="H7" s="208">
        <v>994596</v>
      </c>
      <c r="I7" s="221">
        <v>926300.73408834753</v>
      </c>
      <c r="J7" s="221">
        <v>1062891.2659116525</v>
      </c>
    </row>
    <row r="8" spans="1:10" x14ac:dyDescent="0.2">
      <c r="A8" s="104"/>
      <c r="B8" s="105" t="s">
        <v>244</v>
      </c>
      <c r="C8" s="106"/>
      <c r="D8" s="107"/>
      <c r="E8" s="119"/>
      <c r="F8" s="105"/>
      <c r="G8" s="108"/>
      <c r="H8" s="45"/>
      <c r="I8" s="231"/>
      <c r="J8" s="231"/>
    </row>
    <row r="9" spans="1:10" x14ac:dyDescent="0.2">
      <c r="A9" s="109" t="s">
        <v>85</v>
      </c>
      <c r="B9" s="110">
        <v>1099592</v>
      </c>
      <c r="C9" s="25">
        <f t="shared" ref="C9:C12" si="0">B9-H9</f>
        <v>104996</v>
      </c>
      <c r="D9" s="111">
        <f t="shared" ref="D9:D12" si="1">C9/H9*100</f>
        <v>10.556648126475473</v>
      </c>
      <c r="E9" s="119">
        <f>IF(B9&lt;I9,-1,IF(B9&gt;J9,1,0))</f>
        <v>1</v>
      </c>
      <c r="F9" s="176">
        <f>+B9-F10</f>
        <v>0</v>
      </c>
      <c r="G9" s="176">
        <f>+C9-G10</f>
        <v>0</v>
      </c>
      <c r="H9" s="208">
        <v>994596</v>
      </c>
      <c r="I9" s="221">
        <v>926300.73408834753</v>
      </c>
      <c r="J9" s="221">
        <v>1062891.2659116525</v>
      </c>
    </row>
    <row r="10" spans="1:10" x14ac:dyDescent="0.2">
      <c r="A10" s="112" t="s">
        <v>86</v>
      </c>
      <c r="B10" s="105">
        <v>1046172</v>
      </c>
      <c r="C10" s="27">
        <f t="shared" si="0"/>
        <v>81961</v>
      </c>
      <c r="D10" s="107">
        <f t="shared" si="1"/>
        <v>8.5003178764813914</v>
      </c>
      <c r="E10" s="119">
        <f>IF(B10&lt;I10,-1,IF(B10&gt;J10,1,0))</f>
        <v>1</v>
      </c>
      <c r="F10" s="105">
        <f>SUM(B10:B12)</f>
        <v>1099592</v>
      </c>
      <c r="G10" s="105">
        <f>SUM(C10:C12)</f>
        <v>104996</v>
      </c>
      <c r="H10" s="45">
        <v>964211</v>
      </c>
      <c r="I10" s="224">
        <v>898700.51165066846</v>
      </c>
      <c r="J10" s="224">
        <v>1029721.4883493315</v>
      </c>
    </row>
    <row r="11" spans="1:10" x14ac:dyDescent="0.2">
      <c r="A11" s="112" t="s">
        <v>87</v>
      </c>
      <c r="B11" s="105">
        <v>29226</v>
      </c>
      <c r="C11" s="27">
        <f t="shared" si="0"/>
        <v>13875</v>
      </c>
      <c r="D11" s="107">
        <f t="shared" si="1"/>
        <v>90.384991205784644</v>
      </c>
      <c r="E11" s="119">
        <f>IF(B11&lt;I11,-1,IF(B11&gt;J11,1,0))</f>
        <v>1</v>
      </c>
      <c r="F11" s="108"/>
      <c r="G11" s="108"/>
      <c r="H11" s="45">
        <v>15351</v>
      </c>
      <c r="I11" s="224">
        <v>10575.303922611296</v>
      </c>
      <c r="J11" s="224">
        <v>20126.696077388704</v>
      </c>
    </row>
    <row r="12" spans="1:10" x14ac:dyDescent="0.2">
      <c r="A12" s="112" t="s">
        <v>88</v>
      </c>
      <c r="B12" s="105">
        <v>24194</v>
      </c>
      <c r="C12" s="27">
        <f t="shared" si="0"/>
        <v>9160</v>
      </c>
      <c r="D12" s="107">
        <f t="shared" si="1"/>
        <v>60.928561926300382</v>
      </c>
      <c r="E12" s="119">
        <f>IF(B12&lt;I12,-1,IF(B12&gt;J12,1,0))</f>
        <v>1</v>
      </c>
      <c r="F12" s="108"/>
      <c r="G12" s="108"/>
      <c r="H12" s="45">
        <v>15034</v>
      </c>
      <c r="I12" s="224">
        <v>9344.4251429115357</v>
      </c>
      <c r="J12" s="224">
        <v>20723.574857088464</v>
      </c>
    </row>
    <row r="13" spans="1:10" x14ac:dyDescent="0.2">
      <c r="A13" s="112"/>
      <c r="B13" s="105" t="s">
        <v>244</v>
      </c>
      <c r="C13" s="106"/>
      <c r="D13" s="107"/>
      <c r="E13" s="119"/>
      <c r="F13" s="108"/>
      <c r="G13" s="108"/>
      <c r="H13" s="45"/>
      <c r="I13" s="231"/>
      <c r="J13" s="231"/>
    </row>
    <row r="14" spans="1:10" x14ac:dyDescent="0.2">
      <c r="A14" s="109" t="s">
        <v>89</v>
      </c>
      <c r="B14" s="110">
        <v>1099592</v>
      </c>
      <c r="C14" s="25">
        <f t="shared" ref="C14:C16" si="2">B14-H14</f>
        <v>104996</v>
      </c>
      <c r="D14" s="111">
        <f t="shared" ref="D14:D16" si="3">C14/H14*100</f>
        <v>10.556648126475473</v>
      </c>
      <c r="E14" s="119">
        <f>IF(B14&lt;I14,-1,IF(B14&gt;J14,1,0))</f>
        <v>1</v>
      </c>
      <c r="F14" s="176">
        <f>+B14-F15</f>
        <v>0</v>
      </c>
      <c r="G14" s="176">
        <f>+C14-G15</f>
        <v>0</v>
      </c>
      <c r="H14" s="208">
        <v>994596</v>
      </c>
      <c r="I14" s="221">
        <v>926300.73408834753</v>
      </c>
      <c r="J14" s="221">
        <v>1062891.2659116525</v>
      </c>
    </row>
    <row r="15" spans="1:10" x14ac:dyDescent="0.2">
      <c r="A15" s="112" t="s">
        <v>23</v>
      </c>
      <c r="B15" s="105">
        <v>199897</v>
      </c>
      <c r="C15" s="27">
        <f t="shared" si="2"/>
        <v>60050</v>
      </c>
      <c r="D15" s="107">
        <f t="shared" si="3"/>
        <v>42.939784192724908</v>
      </c>
      <c r="E15" s="119">
        <f>IF(B15&lt;I15,-1,IF(B15&gt;J15,1,0))</f>
        <v>1</v>
      </c>
      <c r="F15" s="105">
        <f>SUM(B15:B16)</f>
        <v>1099592</v>
      </c>
      <c r="G15" s="105">
        <f>SUM(C15:C16)</f>
        <v>104996</v>
      </c>
      <c r="H15" s="45">
        <v>139847</v>
      </c>
      <c r="I15" s="224">
        <v>115537.62457613061</v>
      </c>
      <c r="J15" s="224">
        <v>164156.37542386941</v>
      </c>
    </row>
    <row r="16" spans="1:10" x14ac:dyDescent="0.2">
      <c r="A16" s="112" t="s">
        <v>24</v>
      </c>
      <c r="B16" s="105">
        <v>899695</v>
      </c>
      <c r="C16" s="27">
        <f t="shared" si="2"/>
        <v>44946</v>
      </c>
      <c r="D16" s="107">
        <f t="shared" si="3"/>
        <v>5.2583857951281603</v>
      </c>
      <c r="E16" s="119">
        <f>IF(B16&lt;I16,-1,IF(B16&gt;J16,1,0))</f>
        <v>0</v>
      </c>
      <c r="F16" s="108"/>
      <c r="G16" s="108"/>
      <c r="H16" s="45">
        <v>854749</v>
      </c>
      <c r="I16" s="224">
        <v>792238.53633729904</v>
      </c>
      <c r="J16" s="224">
        <v>917259.46366270096</v>
      </c>
    </row>
    <row r="17" spans="1:10" x14ac:dyDescent="0.2">
      <c r="A17" s="112"/>
      <c r="B17" s="105" t="s">
        <v>244</v>
      </c>
      <c r="C17" s="106"/>
      <c r="D17" s="107"/>
      <c r="E17" s="119"/>
      <c r="F17" s="108"/>
      <c r="G17" s="108"/>
      <c r="H17" s="45"/>
      <c r="I17" s="231"/>
      <c r="J17" s="231"/>
    </row>
    <row r="18" spans="1:10" ht="12.75" x14ac:dyDescent="0.2">
      <c r="A18" s="113" t="s">
        <v>125</v>
      </c>
      <c r="B18" s="110">
        <v>1099592</v>
      </c>
      <c r="C18" s="25">
        <f t="shared" ref="C18:C23" si="4">B18-H18</f>
        <v>104996</v>
      </c>
      <c r="D18" s="111">
        <f t="shared" ref="D18:D23" si="5">C18/H18*100</f>
        <v>10.556648126475473</v>
      </c>
      <c r="E18" s="119">
        <f t="shared" ref="E18:E22" si="6">IF(B18&lt;I18,-1,IF(B18&gt;J18,1,0))</f>
        <v>1</v>
      </c>
      <c r="F18" s="176">
        <f>+B18-F19</f>
        <v>0</v>
      </c>
      <c r="G18" s="176">
        <f>+C18-G19</f>
        <v>0</v>
      </c>
      <c r="H18" s="208">
        <v>994596</v>
      </c>
      <c r="I18" s="221">
        <v>926300.73408834753</v>
      </c>
      <c r="J18" s="221">
        <v>1062891.2659116525</v>
      </c>
    </row>
    <row r="19" spans="1:10" x14ac:dyDescent="0.2">
      <c r="A19" s="112" t="s">
        <v>90</v>
      </c>
      <c r="B19" s="105">
        <v>44707</v>
      </c>
      <c r="C19" s="27">
        <f t="shared" si="4"/>
        <v>-8236</v>
      </c>
      <c r="D19" s="107">
        <f t="shared" si="5"/>
        <v>-15.556353058950192</v>
      </c>
      <c r="E19" s="119">
        <f t="shared" si="6"/>
        <v>0</v>
      </c>
      <c r="F19" s="105">
        <f>SUM(B19:B23)</f>
        <v>1099592</v>
      </c>
      <c r="G19" s="105">
        <f>SUM(C19:C23)</f>
        <v>104996</v>
      </c>
      <c r="H19" s="45">
        <v>52943</v>
      </c>
      <c r="I19" s="224">
        <v>40063.999941700284</v>
      </c>
      <c r="J19" s="224">
        <v>65822.000058299716</v>
      </c>
    </row>
    <row r="20" spans="1:10" x14ac:dyDescent="0.2">
      <c r="A20" s="112" t="s">
        <v>91</v>
      </c>
      <c r="B20" s="105">
        <v>191813</v>
      </c>
      <c r="C20" s="27">
        <f t="shared" si="4"/>
        <v>-60637</v>
      </c>
      <c r="D20" s="107">
        <f t="shared" si="5"/>
        <v>-24.019409784115666</v>
      </c>
      <c r="E20" s="119">
        <f t="shared" si="6"/>
        <v>-1</v>
      </c>
      <c r="F20" s="108"/>
      <c r="G20" s="108"/>
      <c r="H20" s="45">
        <v>252450</v>
      </c>
      <c r="I20" s="224">
        <v>219933.39584066541</v>
      </c>
      <c r="J20" s="224">
        <v>284966.60415933456</v>
      </c>
    </row>
    <row r="21" spans="1:10" x14ac:dyDescent="0.2">
      <c r="A21" s="112" t="s">
        <v>92</v>
      </c>
      <c r="B21" s="105">
        <v>642175</v>
      </c>
      <c r="C21" s="27">
        <f t="shared" si="4"/>
        <v>112977</v>
      </c>
      <c r="D21" s="107">
        <f t="shared" si="5"/>
        <v>21.348720138776034</v>
      </c>
      <c r="E21" s="119">
        <f t="shared" si="6"/>
        <v>1</v>
      </c>
      <c r="F21" s="108"/>
      <c r="G21" s="108"/>
      <c r="H21" s="45">
        <v>529198</v>
      </c>
      <c r="I21" s="224">
        <v>479033.79094170243</v>
      </c>
      <c r="J21" s="224">
        <v>579362.20905829757</v>
      </c>
    </row>
    <row r="22" spans="1:10" x14ac:dyDescent="0.2">
      <c r="A22" s="112" t="s">
        <v>93</v>
      </c>
      <c r="B22" s="105">
        <v>218639</v>
      </c>
      <c r="C22" s="27">
        <f t="shared" si="4"/>
        <v>59192</v>
      </c>
      <c r="D22" s="107">
        <f t="shared" si="5"/>
        <v>37.123307431309463</v>
      </c>
      <c r="E22" s="119">
        <f t="shared" si="6"/>
        <v>1</v>
      </c>
      <c r="F22" s="108"/>
      <c r="G22" s="108"/>
      <c r="H22" s="45">
        <v>159447</v>
      </c>
      <c r="I22" s="224">
        <v>134248.62512497327</v>
      </c>
      <c r="J22" s="224">
        <v>184645.37487502673</v>
      </c>
    </row>
    <row r="23" spans="1:10" x14ac:dyDescent="0.2">
      <c r="A23" s="112" t="s">
        <v>10</v>
      </c>
      <c r="B23" s="105">
        <v>2258</v>
      </c>
      <c r="C23" s="27">
        <f t="shared" si="4"/>
        <v>1700</v>
      </c>
      <c r="D23" s="107">
        <f t="shared" si="5"/>
        <v>304.65949820788529</v>
      </c>
      <c r="E23" s="119">
        <v>0</v>
      </c>
      <c r="F23" s="108"/>
      <c r="G23" s="108"/>
      <c r="H23" s="45">
        <v>558</v>
      </c>
      <c r="I23" s="224">
        <v>57.272546125745009</v>
      </c>
      <c r="J23" s="224">
        <v>1058.7274538742549</v>
      </c>
    </row>
    <row r="24" spans="1:10" x14ac:dyDescent="0.2">
      <c r="A24" s="112"/>
      <c r="B24" s="105" t="s">
        <v>244</v>
      </c>
      <c r="C24" s="106"/>
      <c r="D24" s="107"/>
      <c r="E24" s="119"/>
      <c r="F24" s="108"/>
      <c r="G24" s="108"/>
      <c r="H24" s="45"/>
      <c r="I24" s="235"/>
      <c r="J24" s="235"/>
    </row>
    <row r="25" spans="1:10" x14ac:dyDescent="0.2">
      <c r="A25" s="113" t="s">
        <v>94</v>
      </c>
      <c r="B25" s="110">
        <v>1099592</v>
      </c>
      <c r="C25" s="25">
        <f t="shared" ref="C25:C29" si="7">B25-H25</f>
        <v>104996</v>
      </c>
      <c r="D25" s="111">
        <f t="shared" ref="D25:D29" si="8">C25/H25*100</f>
        <v>10.556648126475473</v>
      </c>
      <c r="E25" s="119">
        <f>IF(B25&lt;I25,-1,IF(B25&gt;J25,1,0))</f>
        <v>1</v>
      </c>
      <c r="F25" s="176">
        <f>+B25-F26</f>
        <v>0</v>
      </c>
      <c r="G25" s="176">
        <f>+C25-G26</f>
        <v>0</v>
      </c>
      <c r="H25" s="208">
        <v>994596</v>
      </c>
      <c r="I25" s="221">
        <v>926300.73408834753</v>
      </c>
      <c r="J25" s="221">
        <v>1062891.2659116525</v>
      </c>
    </row>
    <row r="26" spans="1:10" x14ac:dyDescent="0.2">
      <c r="A26" s="112" t="s">
        <v>70</v>
      </c>
      <c r="B26" s="105">
        <v>191672</v>
      </c>
      <c r="C26" s="27">
        <f t="shared" si="7"/>
        <v>31536</v>
      </c>
      <c r="D26" s="107">
        <f t="shared" si="8"/>
        <v>19.693260728380878</v>
      </c>
      <c r="E26" s="119">
        <f>IF(B26&lt;I26,-1,IF(B26&gt;J26,1,0))</f>
        <v>1</v>
      </c>
      <c r="F26" s="105">
        <f>SUM(B26:B29)</f>
        <v>1099592</v>
      </c>
      <c r="G26" s="105">
        <f>SUM(C26:C29)</f>
        <v>104996</v>
      </c>
      <c r="H26" s="45">
        <v>160136</v>
      </c>
      <c r="I26" s="224">
        <v>136078.57325225772</v>
      </c>
      <c r="J26" s="224">
        <v>184193.42674774228</v>
      </c>
    </row>
    <row r="27" spans="1:10" x14ac:dyDescent="0.2">
      <c r="A27" s="112" t="s">
        <v>40</v>
      </c>
      <c r="B27" s="105">
        <v>142700</v>
      </c>
      <c r="C27" s="27">
        <f t="shared" si="7"/>
        <v>-22794</v>
      </c>
      <c r="D27" s="107">
        <f t="shared" si="8"/>
        <v>-13.773309002139051</v>
      </c>
      <c r="E27" s="119">
        <f>IF(B27&lt;I27,-1,IF(B27&gt;J27,1,0))</f>
        <v>0</v>
      </c>
      <c r="F27" s="108"/>
      <c r="G27" s="108"/>
      <c r="H27" s="99">
        <v>165494</v>
      </c>
      <c r="I27" s="224">
        <v>137704.38326645896</v>
      </c>
      <c r="J27" s="224">
        <v>193283.61673354104</v>
      </c>
    </row>
    <row r="28" spans="1:10" x14ac:dyDescent="0.2">
      <c r="A28" s="112" t="s">
        <v>4</v>
      </c>
      <c r="B28" s="105">
        <v>119803</v>
      </c>
      <c r="C28" s="27">
        <f t="shared" si="7"/>
        <v>-19276</v>
      </c>
      <c r="D28" s="107">
        <f t="shared" si="8"/>
        <v>-13.859748775875582</v>
      </c>
      <c r="E28" s="119">
        <f>IF(B28&lt;I28,-1,IF(B28&gt;J28,1,0))</f>
        <v>0</v>
      </c>
      <c r="F28" s="108"/>
      <c r="G28" s="108"/>
      <c r="H28" s="45">
        <v>139079</v>
      </c>
      <c r="I28" s="224">
        <v>113601.89468228575</v>
      </c>
      <c r="J28" s="224">
        <v>164556.10531771425</v>
      </c>
    </row>
    <row r="29" spans="1:10" ht="12.75" x14ac:dyDescent="0.2">
      <c r="A29" s="112" t="s">
        <v>126</v>
      </c>
      <c r="B29" s="105">
        <v>645417</v>
      </c>
      <c r="C29" s="27">
        <f t="shared" si="7"/>
        <v>115530</v>
      </c>
      <c r="D29" s="107">
        <f t="shared" si="8"/>
        <v>21.802761720895209</v>
      </c>
      <c r="E29" s="119">
        <f>IF(B29&lt;I29,-1,IF(B29&gt;J29,1,0))</f>
        <v>1</v>
      </c>
      <c r="F29" s="108"/>
      <c r="G29" s="108"/>
      <c r="H29" s="45">
        <v>529887</v>
      </c>
      <c r="I29" s="224">
        <v>477611.50098255527</v>
      </c>
      <c r="J29" s="224">
        <v>582162.49901744479</v>
      </c>
    </row>
    <row r="30" spans="1:10" x14ac:dyDescent="0.2">
      <c r="A30" s="112"/>
      <c r="B30" s="105" t="s">
        <v>244</v>
      </c>
      <c r="C30" s="106"/>
      <c r="D30" s="107"/>
      <c r="E30" s="119"/>
      <c r="F30" s="108"/>
      <c r="G30" s="108"/>
      <c r="H30" s="45"/>
      <c r="I30" s="231"/>
      <c r="J30" s="231"/>
    </row>
    <row r="31" spans="1:10" ht="12.75" x14ac:dyDescent="0.2">
      <c r="A31" s="24" t="s">
        <v>127</v>
      </c>
      <c r="B31" s="110">
        <v>1099592</v>
      </c>
      <c r="C31" s="25">
        <f t="shared" ref="C31:C36" si="9">B31-H31</f>
        <v>104996</v>
      </c>
      <c r="D31" s="111">
        <f t="shared" ref="D31:D36" si="10">C31/H31*100</f>
        <v>10.556648126475473</v>
      </c>
      <c r="E31" s="119">
        <f t="shared" ref="E31:E35" si="11">IF(B31&lt;I31,-1,IF(B31&gt;J31,1,0))</f>
        <v>1</v>
      </c>
      <c r="F31" s="176">
        <f>+B31-F32</f>
        <v>0</v>
      </c>
      <c r="G31" s="176">
        <f>+C31-G32</f>
        <v>0</v>
      </c>
      <c r="H31" s="208">
        <v>994596</v>
      </c>
      <c r="I31" s="221">
        <v>926300.73408834753</v>
      </c>
      <c r="J31" s="221">
        <v>1062891.2659116525</v>
      </c>
    </row>
    <row r="32" spans="1:10" x14ac:dyDescent="0.2">
      <c r="A32" s="26" t="s">
        <v>95</v>
      </c>
      <c r="B32" s="105">
        <v>157908</v>
      </c>
      <c r="C32" s="27">
        <f t="shared" si="9"/>
        <v>68079</v>
      </c>
      <c r="D32" s="107">
        <f t="shared" si="10"/>
        <v>75.787329258925297</v>
      </c>
      <c r="E32" s="119">
        <f t="shared" si="11"/>
        <v>1</v>
      </c>
      <c r="F32" s="105">
        <f>SUM(B32:B36)</f>
        <v>1099592</v>
      </c>
      <c r="G32" s="105">
        <f>SUM(C32:C36)</f>
        <v>104996</v>
      </c>
      <c r="H32" s="45">
        <v>89829</v>
      </c>
      <c r="I32" s="224">
        <v>72661.365849979615</v>
      </c>
      <c r="J32" s="224">
        <v>106996.63415002039</v>
      </c>
    </row>
    <row r="33" spans="1:10" x14ac:dyDescent="0.2">
      <c r="A33" s="26" t="s">
        <v>96</v>
      </c>
      <c r="B33" s="105">
        <v>492273</v>
      </c>
      <c r="C33" s="27">
        <f t="shared" si="9"/>
        <v>53174</v>
      </c>
      <c r="D33" s="107">
        <f t="shared" si="10"/>
        <v>12.109797562736421</v>
      </c>
      <c r="E33" s="119">
        <f t="shared" si="11"/>
        <v>1</v>
      </c>
      <c r="F33" s="108"/>
      <c r="G33" s="108"/>
      <c r="H33" s="45">
        <v>439099</v>
      </c>
      <c r="I33" s="224">
        <v>390405.04812269681</v>
      </c>
      <c r="J33" s="224">
        <v>487792.95187730319</v>
      </c>
    </row>
    <row r="34" spans="1:10" x14ac:dyDescent="0.2">
      <c r="A34" s="26" t="s">
        <v>97</v>
      </c>
      <c r="B34" s="105">
        <v>249568</v>
      </c>
      <c r="C34" s="27">
        <f t="shared" si="9"/>
        <v>6437</v>
      </c>
      <c r="D34" s="107">
        <f t="shared" si="10"/>
        <v>2.6475439166539849</v>
      </c>
      <c r="E34" s="119">
        <f t="shared" si="11"/>
        <v>0</v>
      </c>
      <c r="F34" s="108"/>
      <c r="G34" s="108"/>
      <c r="H34" s="45">
        <v>243131</v>
      </c>
      <c r="I34" s="224">
        <v>208375.54311283375</v>
      </c>
      <c r="J34" s="224">
        <v>277886.45688716625</v>
      </c>
    </row>
    <row r="35" spans="1:10" x14ac:dyDescent="0.2">
      <c r="A35" s="26" t="s">
        <v>98</v>
      </c>
      <c r="B35" s="105">
        <v>85271</v>
      </c>
      <c r="C35" s="27">
        <f t="shared" si="9"/>
        <v>-22625</v>
      </c>
      <c r="D35" s="107">
        <f t="shared" si="10"/>
        <v>-20.969266701267887</v>
      </c>
      <c r="E35" s="119">
        <f t="shared" si="11"/>
        <v>0</v>
      </c>
      <c r="F35" s="108"/>
      <c r="G35" s="108"/>
      <c r="H35" s="45">
        <v>107896</v>
      </c>
      <c r="I35" s="224">
        <v>83888.106931061542</v>
      </c>
      <c r="J35" s="224">
        <v>131903.89306893846</v>
      </c>
    </row>
    <row r="36" spans="1:10" x14ac:dyDescent="0.2">
      <c r="A36" s="26" t="s">
        <v>10</v>
      </c>
      <c r="B36" s="105">
        <v>114572</v>
      </c>
      <c r="C36" s="27">
        <f t="shared" si="9"/>
        <v>-69</v>
      </c>
      <c r="D36" s="107">
        <f t="shared" si="10"/>
        <v>-6.0187890894182708E-2</v>
      </c>
      <c r="E36" s="119">
        <v>0</v>
      </c>
      <c r="F36" s="108"/>
      <c r="G36" s="108"/>
      <c r="H36" s="45">
        <v>114641</v>
      </c>
      <c r="I36" s="224">
        <v>92064.507661179436</v>
      </c>
      <c r="J36" s="224">
        <v>137217.49233882056</v>
      </c>
    </row>
    <row r="37" spans="1:10" x14ac:dyDescent="0.2">
      <c r="A37" s="26"/>
      <c r="B37" s="105" t="s">
        <v>244</v>
      </c>
      <c r="C37" s="45"/>
      <c r="D37" s="107"/>
      <c r="E37" s="119"/>
      <c r="F37" s="108"/>
      <c r="G37" s="108"/>
      <c r="I37" s="23"/>
      <c r="J37" s="23"/>
    </row>
    <row r="38" spans="1:10" x14ac:dyDescent="0.2">
      <c r="A38" s="24" t="s">
        <v>99</v>
      </c>
      <c r="B38" s="105" t="s">
        <v>244</v>
      </c>
      <c r="C38" s="45"/>
      <c r="D38" s="107"/>
      <c r="E38" s="119"/>
      <c r="F38" s="108"/>
      <c r="G38" s="108"/>
      <c r="I38" s="23"/>
      <c r="J38" s="23"/>
    </row>
    <row r="39" spans="1:10" x14ac:dyDescent="0.2">
      <c r="A39" s="26" t="s">
        <v>55</v>
      </c>
      <c r="B39" s="114">
        <v>81.820802624973638</v>
      </c>
      <c r="C39" s="115">
        <f t="shared" ref="C39:C42" si="12">B39-H39</f>
        <v>-4.1185134390362634</v>
      </c>
      <c r="D39" s="115">
        <f t="shared" ref="D39:D42" si="13">C39/H39*100</f>
        <v>-4.7923507280051947</v>
      </c>
      <c r="E39" s="119">
        <f>IF(B39&lt;I39,-1,IF(B39&gt;J39,1,0))</f>
        <v>-1</v>
      </c>
      <c r="F39" s="108"/>
      <c r="G39" s="108"/>
      <c r="H39" s="46">
        <v>85.939316064009901</v>
      </c>
      <c r="I39" s="68">
        <v>83.641811061397647</v>
      </c>
      <c r="J39" s="68">
        <v>88.236821066622156</v>
      </c>
    </row>
    <row r="40" spans="1:10" x14ac:dyDescent="0.2">
      <c r="A40" s="26" t="s">
        <v>77</v>
      </c>
      <c r="B40" s="114">
        <v>10.589018472306092</v>
      </c>
      <c r="C40" s="115">
        <f t="shared" si="12"/>
        <v>-2.9883536466246099</v>
      </c>
      <c r="D40" s="115">
        <f t="shared" si="13"/>
        <v>-22.009808823446757</v>
      </c>
      <c r="E40" s="119">
        <f>IF(B40&lt;I40,-1,IF(B40&gt;J40,1,0))</f>
        <v>-1</v>
      </c>
      <c r="F40" s="108"/>
      <c r="G40" s="108"/>
      <c r="H40" s="71">
        <v>13.577372118930702</v>
      </c>
      <c r="I40" s="68">
        <v>10.989537348656139</v>
      </c>
      <c r="J40" s="68">
        <v>16.165206889205265</v>
      </c>
    </row>
    <row r="41" spans="1:10" ht="24.75" customHeight="1" x14ac:dyDescent="0.2">
      <c r="A41" s="26" t="s">
        <v>100</v>
      </c>
      <c r="B41" s="114">
        <v>8.118829529498214</v>
      </c>
      <c r="C41" s="115">
        <f t="shared" si="12"/>
        <v>2.4989597532272452</v>
      </c>
      <c r="D41" s="115">
        <f t="shared" si="13"/>
        <v>44.466506390925929</v>
      </c>
      <c r="E41" s="119">
        <f>IF(B41&lt;I41,-1,IF(B41&gt;J41,1,0))</f>
        <v>1</v>
      </c>
      <c r="F41" s="108"/>
      <c r="G41" s="108"/>
      <c r="H41" s="303">
        <v>5.6198697762709688</v>
      </c>
      <c r="I41" s="304">
        <v>4.1429978934092562</v>
      </c>
      <c r="J41" s="304">
        <v>7.0967416591326815</v>
      </c>
    </row>
    <row r="42" spans="1:10" x14ac:dyDescent="0.2">
      <c r="A42" s="26" t="s">
        <v>101</v>
      </c>
      <c r="B42" s="114">
        <v>19.883647752984743</v>
      </c>
      <c r="C42" s="115">
        <f t="shared" si="12"/>
        <v>3.8523144276948749</v>
      </c>
      <c r="D42" s="115">
        <f t="shared" si="13"/>
        <v>24.029906618046194</v>
      </c>
      <c r="E42" s="119">
        <f>IF(B42&lt;I42,-1,IF(B42&gt;J42,1,0))</f>
        <v>1</v>
      </c>
      <c r="F42" s="108"/>
      <c r="G42" s="108"/>
      <c r="H42" s="46">
        <v>16.031333325289868</v>
      </c>
      <c r="I42" s="68">
        <v>13.67103430645823</v>
      </c>
      <c r="J42" s="68">
        <v>18.391632344121504</v>
      </c>
    </row>
    <row r="43" spans="1:10" x14ac:dyDescent="0.2">
      <c r="A43" s="26"/>
      <c r="B43" s="105" t="s">
        <v>244</v>
      </c>
      <c r="C43" s="45"/>
      <c r="D43" s="107"/>
      <c r="E43" s="119"/>
      <c r="F43" s="108"/>
      <c r="G43" s="108"/>
      <c r="H43" s="46"/>
      <c r="I43" s="23"/>
      <c r="J43" s="23"/>
    </row>
    <row r="44" spans="1:10" x14ac:dyDescent="0.2">
      <c r="A44" s="101" t="s">
        <v>102</v>
      </c>
      <c r="B44" s="102">
        <v>346255</v>
      </c>
      <c r="C44" s="13">
        <f>B44-H44</f>
        <v>61809</v>
      </c>
      <c r="D44" s="103">
        <f>C44/H44*100</f>
        <v>21.729607728707734</v>
      </c>
      <c r="E44" s="118">
        <f>IF(B44&lt;I44,-1,IF(B44&gt;J44,1,0))</f>
        <v>1</v>
      </c>
      <c r="F44" s="15"/>
      <c r="G44" s="15"/>
      <c r="H44" s="208">
        <v>284446</v>
      </c>
      <c r="I44" s="273">
        <v>250724.1516375037</v>
      </c>
      <c r="J44" s="221">
        <v>318167.8483624963</v>
      </c>
    </row>
    <row r="45" spans="1:10" x14ac:dyDescent="0.2">
      <c r="A45" s="104"/>
      <c r="B45" s="105" t="s">
        <v>244</v>
      </c>
      <c r="C45" s="106"/>
      <c r="D45" s="107"/>
      <c r="E45" s="119"/>
      <c r="F45" s="108"/>
      <c r="G45" s="108"/>
      <c r="H45" s="45"/>
      <c r="I45" s="231"/>
      <c r="J45" s="231"/>
    </row>
    <row r="46" spans="1:10" x14ac:dyDescent="0.2">
      <c r="A46" s="113" t="s">
        <v>103</v>
      </c>
      <c r="B46" s="110">
        <v>346255</v>
      </c>
      <c r="C46" s="25">
        <f t="shared" ref="C46:C48" si="14">B46-H46</f>
        <v>61809</v>
      </c>
      <c r="D46" s="111">
        <f t="shared" ref="D46:D48" si="15">C46/H46*100</f>
        <v>21.729607728707734</v>
      </c>
      <c r="E46" s="119">
        <f>IF(B46&lt;I46,-1,IF(B46&gt;J46,1,0))</f>
        <v>1</v>
      </c>
      <c r="F46" s="176">
        <f>+B46-F47</f>
        <v>0</v>
      </c>
      <c r="G46" s="176">
        <f>+C46-G47</f>
        <v>0</v>
      </c>
      <c r="H46" s="208">
        <v>284446</v>
      </c>
      <c r="I46" s="273">
        <v>250724.1516375037</v>
      </c>
      <c r="J46" s="221">
        <v>318167.8483624963</v>
      </c>
    </row>
    <row r="47" spans="1:10" x14ac:dyDescent="0.2">
      <c r="A47" s="112" t="s">
        <v>104</v>
      </c>
      <c r="B47" s="105">
        <v>29539</v>
      </c>
      <c r="C47" s="27">
        <f t="shared" si="14"/>
        <v>7589</v>
      </c>
      <c r="D47" s="107">
        <f t="shared" si="15"/>
        <v>34.574031890660592</v>
      </c>
      <c r="E47" s="119">
        <f>IF(B47&lt;I47,-1,IF(B47&gt;J47,1,0))</f>
        <v>0</v>
      </c>
      <c r="F47" s="105">
        <f>SUM(B47:B48)</f>
        <v>346255</v>
      </c>
      <c r="G47" s="105">
        <f>SUM(C47:C48)</f>
        <v>61809</v>
      </c>
      <c r="H47" s="45">
        <v>21950</v>
      </c>
      <c r="I47" s="224">
        <v>13297.276580910306</v>
      </c>
      <c r="J47" s="224">
        <v>30602.723419089692</v>
      </c>
    </row>
    <row r="48" spans="1:10" s="257" customFormat="1" x14ac:dyDescent="0.2">
      <c r="A48" s="112" t="s">
        <v>105</v>
      </c>
      <c r="B48" s="105">
        <v>316716</v>
      </c>
      <c r="C48" s="27">
        <f t="shared" si="14"/>
        <v>54220</v>
      </c>
      <c r="D48" s="139">
        <f t="shared" si="15"/>
        <v>20.655552846519566</v>
      </c>
      <c r="E48" s="140">
        <f>IF(B48&lt;I48,-1,IF(B48&gt;J48,1,0))</f>
        <v>1</v>
      </c>
      <c r="F48" s="22"/>
      <c r="G48" s="22"/>
      <c r="H48" s="99">
        <v>262496</v>
      </c>
      <c r="I48" s="224">
        <v>233680.15189822353</v>
      </c>
      <c r="J48" s="224">
        <v>291311.84810177644</v>
      </c>
    </row>
    <row r="49" spans="1:10" x14ac:dyDescent="0.2">
      <c r="A49" s="112"/>
      <c r="B49" s="105" t="s">
        <v>244</v>
      </c>
      <c r="C49" s="106"/>
      <c r="D49" s="107"/>
      <c r="E49" s="119"/>
      <c r="F49" s="108"/>
      <c r="G49" s="108"/>
      <c r="H49" s="99"/>
      <c r="I49" s="236"/>
      <c r="J49" s="236"/>
    </row>
    <row r="50" spans="1:10" x14ac:dyDescent="0.2">
      <c r="A50" s="113" t="s">
        <v>106</v>
      </c>
      <c r="B50" s="110">
        <v>346255</v>
      </c>
      <c r="C50" s="25">
        <f t="shared" ref="C50:C52" si="16">B50-H50</f>
        <v>61809</v>
      </c>
      <c r="D50" s="111">
        <f t="shared" ref="D50:D52" si="17">C50/H50*100</f>
        <v>21.729607728707734</v>
      </c>
      <c r="E50" s="119">
        <f>IF(B50&lt;I50,-1,IF(B50&gt;J50,1,0))</f>
        <v>1</v>
      </c>
      <c r="F50" s="108"/>
      <c r="G50" s="108"/>
      <c r="H50" s="208">
        <v>284446</v>
      </c>
      <c r="I50" s="273">
        <v>250724.1516375037</v>
      </c>
      <c r="J50" s="221">
        <v>318167.8483624963</v>
      </c>
    </row>
    <row r="51" spans="1:10" x14ac:dyDescent="0.2">
      <c r="A51" s="112" t="s">
        <v>23</v>
      </c>
      <c r="B51" s="105">
        <v>189040</v>
      </c>
      <c r="C51" s="27">
        <f t="shared" si="16"/>
        <v>32344</v>
      </c>
      <c r="D51" s="107">
        <f t="shared" si="17"/>
        <v>20.641241639863175</v>
      </c>
      <c r="E51" s="119">
        <f>IF(B51&lt;I51,-1,IF(B51&gt;J51,1,0))</f>
        <v>1</v>
      </c>
      <c r="F51" s="176">
        <f>+B50-F52</f>
        <v>0</v>
      </c>
      <c r="G51" s="176">
        <f>+C50-G52</f>
        <v>0</v>
      </c>
      <c r="H51" s="99">
        <v>156696</v>
      </c>
      <c r="I51" s="224">
        <v>131884.32888077904</v>
      </c>
      <c r="J51" s="224">
        <v>181507.67111922096</v>
      </c>
    </row>
    <row r="52" spans="1:10" x14ac:dyDescent="0.2">
      <c r="A52" s="112" t="s">
        <v>24</v>
      </c>
      <c r="B52" s="105">
        <v>157215</v>
      </c>
      <c r="C52" s="27">
        <f t="shared" si="16"/>
        <v>29465</v>
      </c>
      <c r="D52" s="107">
        <f t="shared" si="17"/>
        <v>23.06457925636008</v>
      </c>
      <c r="E52" s="119">
        <f>IF(B52&lt;I52,-1,IF(B52&gt;J52,1,0))</f>
        <v>1</v>
      </c>
      <c r="F52" s="105">
        <f>SUM(B51:B52)</f>
        <v>346255</v>
      </c>
      <c r="G52" s="105">
        <f>SUM(C51:C52)</f>
        <v>61809</v>
      </c>
      <c r="H52" s="99">
        <v>127750</v>
      </c>
      <c r="I52" s="224">
        <v>108264.96616261732</v>
      </c>
      <c r="J52" s="224">
        <v>147235.03383738268</v>
      </c>
    </row>
    <row r="53" spans="1:10" x14ac:dyDescent="0.2">
      <c r="A53" s="112"/>
      <c r="B53" s="105" t="s">
        <v>244</v>
      </c>
      <c r="C53" s="106"/>
      <c r="D53" s="107"/>
      <c r="E53" s="119"/>
      <c r="F53" s="108"/>
      <c r="G53" s="108"/>
      <c r="H53" s="99"/>
      <c r="I53" s="236"/>
      <c r="J53" s="236"/>
    </row>
    <row r="54" spans="1:10" ht="12.75" x14ac:dyDescent="0.2">
      <c r="A54" s="113" t="s">
        <v>128</v>
      </c>
      <c r="B54" s="110">
        <v>346255</v>
      </c>
      <c r="C54" s="25">
        <f t="shared" ref="C54:C59" si="18">B54-H54</f>
        <v>61809</v>
      </c>
      <c r="D54" s="111">
        <f t="shared" ref="D54:D59" si="19">C54/H54*100</f>
        <v>21.729607728707734</v>
      </c>
      <c r="E54" s="119">
        <f t="shared" ref="E54:E58" si="20">IF(B54&lt;I54,-1,IF(B54&gt;J54,1,0))</f>
        <v>1</v>
      </c>
      <c r="F54" s="108"/>
      <c r="G54" s="108"/>
      <c r="H54" s="208">
        <v>284446</v>
      </c>
      <c r="I54" s="273">
        <v>250724.1516375037</v>
      </c>
      <c r="J54" s="221">
        <v>318167.8483624963</v>
      </c>
    </row>
    <row r="55" spans="1:10" x14ac:dyDescent="0.2">
      <c r="A55" s="112" t="s">
        <v>90</v>
      </c>
      <c r="B55" s="105">
        <v>43152</v>
      </c>
      <c r="C55" s="27">
        <f t="shared" si="18"/>
        <v>-6748</v>
      </c>
      <c r="D55" s="107">
        <f t="shared" si="19"/>
        <v>-13.523046092184368</v>
      </c>
      <c r="E55" s="119">
        <f t="shared" si="20"/>
        <v>0</v>
      </c>
      <c r="F55" s="176">
        <f>+B54-F56</f>
        <v>0</v>
      </c>
      <c r="G55" s="176">
        <f>+C54-G56</f>
        <v>0</v>
      </c>
      <c r="H55" s="99">
        <v>49900</v>
      </c>
      <c r="I55" s="224">
        <v>37967.950650085237</v>
      </c>
      <c r="J55" s="224">
        <v>61832.049349914763</v>
      </c>
    </row>
    <row r="56" spans="1:10" s="257" customFormat="1" x14ac:dyDescent="0.2">
      <c r="A56" s="112" t="s">
        <v>91</v>
      </c>
      <c r="B56" s="105">
        <v>145716</v>
      </c>
      <c r="C56" s="27">
        <f t="shared" si="18"/>
        <v>9995</v>
      </c>
      <c r="D56" s="139">
        <f t="shared" si="19"/>
        <v>7.3643724994658157</v>
      </c>
      <c r="E56" s="140">
        <f t="shared" si="20"/>
        <v>0</v>
      </c>
      <c r="F56" s="105">
        <f>SUM(B55:B59)</f>
        <v>346255</v>
      </c>
      <c r="G56" s="105">
        <f>SUM(C55:C59)</f>
        <v>61809</v>
      </c>
      <c r="H56" s="99">
        <v>135721</v>
      </c>
      <c r="I56" s="224">
        <v>114758.51784219137</v>
      </c>
      <c r="J56" s="224">
        <v>156683.48215780861</v>
      </c>
    </row>
    <row r="57" spans="1:10" x14ac:dyDescent="0.2">
      <c r="A57" s="112" t="s">
        <v>92</v>
      </c>
      <c r="B57" s="105">
        <v>83772</v>
      </c>
      <c r="C57" s="27">
        <f t="shared" si="18"/>
        <v>39578</v>
      </c>
      <c r="D57" s="107">
        <f t="shared" si="19"/>
        <v>89.555143232112954</v>
      </c>
      <c r="E57" s="119">
        <f t="shared" si="20"/>
        <v>1</v>
      </c>
      <c r="F57" s="108"/>
      <c r="G57" s="108"/>
      <c r="H57" s="99">
        <v>44194</v>
      </c>
      <c r="I57" s="224">
        <v>30624.006152644022</v>
      </c>
      <c r="J57" s="224">
        <v>57763.993847355974</v>
      </c>
    </row>
    <row r="58" spans="1:10" x14ac:dyDescent="0.2">
      <c r="A58" s="112" t="s">
        <v>93</v>
      </c>
      <c r="B58" s="105">
        <v>73538</v>
      </c>
      <c r="C58" s="27">
        <f t="shared" si="18"/>
        <v>18907</v>
      </c>
      <c r="D58" s="107">
        <f t="shared" si="19"/>
        <v>34.608555581995567</v>
      </c>
      <c r="E58" s="119">
        <f t="shared" si="20"/>
        <v>1</v>
      </c>
      <c r="F58" s="108"/>
      <c r="G58" s="108"/>
      <c r="H58" s="99">
        <v>54631</v>
      </c>
      <c r="I58" s="224">
        <v>40131.390226391763</v>
      </c>
      <c r="J58" s="224">
        <v>69130.609773608245</v>
      </c>
    </row>
    <row r="59" spans="1:10" x14ac:dyDescent="0.2">
      <c r="A59" s="112" t="s">
        <v>10</v>
      </c>
      <c r="B59" s="105">
        <v>77</v>
      </c>
      <c r="C59" s="27">
        <f t="shared" si="18"/>
        <v>77</v>
      </c>
      <c r="D59" s="107" t="e">
        <f t="shared" si="19"/>
        <v>#DIV/0!</v>
      </c>
      <c r="E59" s="119">
        <v>0</v>
      </c>
      <c r="F59" s="108"/>
      <c r="G59" s="108"/>
      <c r="H59" s="99">
        <v>0</v>
      </c>
      <c r="I59" s="224">
        <v>0</v>
      </c>
      <c r="J59" s="224">
        <v>0</v>
      </c>
    </row>
    <row r="60" spans="1:10" x14ac:dyDescent="0.2">
      <c r="A60" s="112"/>
      <c r="B60" s="116" t="s">
        <v>244</v>
      </c>
      <c r="C60" s="106"/>
      <c r="D60" s="107"/>
      <c r="E60" s="119"/>
      <c r="F60" s="108"/>
      <c r="G60" s="108"/>
      <c r="H60" s="99"/>
      <c r="I60" s="236"/>
      <c r="J60" s="236"/>
    </row>
    <row r="61" spans="1:10" x14ac:dyDescent="0.2">
      <c r="A61" s="113" t="s">
        <v>107</v>
      </c>
      <c r="B61" s="110">
        <v>346255</v>
      </c>
      <c r="C61" s="25">
        <f t="shared" ref="C61:C65" si="21">B61-H61</f>
        <v>61809</v>
      </c>
      <c r="D61" s="111">
        <f t="shared" ref="D61:D65" si="22">C61/H61*100</f>
        <v>21.729607728707734</v>
      </c>
      <c r="E61" s="119">
        <f>IF(B61&lt;I61,-1,IF(B61&gt;J61,1,0))</f>
        <v>1</v>
      </c>
      <c r="F61" s="108"/>
      <c r="G61" s="108"/>
      <c r="H61" s="208">
        <v>284446</v>
      </c>
      <c r="I61" s="273">
        <v>250724.1516375037</v>
      </c>
      <c r="J61" s="221">
        <v>318167.8483624963</v>
      </c>
    </row>
    <row r="62" spans="1:10" x14ac:dyDescent="0.2">
      <c r="A62" s="112" t="s">
        <v>70</v>
      </c>
      <c r="B62" s="105">
        <v>66086</v>
      </c>
      <c r="C62" s="27">
        <f t="shared" si="21"/>
        <v>11648</v>
      </c>
      <c r="D62" s="107">
        <f t="shared" si="22"/>
        <v>21.396818398912522</v>
      </c>
      <c r="E62" s="119">
        <f>IF(B62&lt;I62,-1,IF(B62&gt;J62,1,0))</f>
        <v>0</v>
      </c>
      <c r="F62" s="176">
        <f>+B61-F63</f>
        <v>0</v>
      </c>
      <c r="G62" s="176">
        <f>+C61-G63</f>
        <v>0</v>
      </c>
      <c r="H62" s="99">
        <v>54438</v>
      </c>
      <c r="I62" s="224">
        <v>40241.923828280618</v>
      </c>
      <c r="J62" s="224">
        <v>68634.076171719382</v>
      </c>
    </row>
    <row r="63" spans="1:10" x14ac:dyDescent="0.2">
      <c r="A63" s="112" t="s">
        <v>4</v>
      </c>
      <c r="B63" s="105">
        <v>37927</v>
      </c>
      <c r="C63" s="27">
        <f t="shared" si="21"/>
        <v>5332</v>
      </c>
      <c r="D63" s="107">
        <f t="shared" si="22"/>
        <v>16.358337168277341</v>
      </c>
      <c r="E63" s="119">
        <f>IF(B63&lt;I63,-1,IF(B63&gt;J63,1,0))</f>
        <v>0</v>
      </c>
      <c r="F63" s="105">
        <f>SUM(B62:B65)</f>
        <v>346255</v>
      </c>
      <c r="G63" s="105">
        <f>SUM(C62:C65)</f>
        <v>61809</v>
      </c>
      <c r="H63" s="99">
        <v>32595</v>
      </c>
      <c r="I63" s="224">
        <v>21259.197240967042</v>
      </c>
      <c r="J63" s="224">
        <v>43930.802759032958</v>
      </c>
    </row>
    <row r="64" spans="1:10" x14ac:dyDescent="0.2">
      <c r="A64" s="112" t="s">
        <v>62</v>
      </c>
      <c r="B64" s="305">
        <v>41678</v>
      </c>
      <c r="C64" s="27">
        <f t="shared" si="21"/>
        <v>14105</v>
      </c>
      <c r="D64" s="107">
        <f t="shared" si="22"/>
        <v>51.155115511551152</v>
      </c>
      <c r="E64" s="119">
        <v>0</v>
      </c>
      <c r="F64" s="108"/>
      <c r="G64" s="108"/>
      <c r="H64" s="99">
        <v>27573</v>
      </c>
      <c r="I64" s="224">
        <v>16296.371091573157</v>
      </c>
      <c r="J64" s="224">
        <v>38849.628908426843</v>
      </c>
    </row>
    <row r="65" spans="1:10" s="257" customFormat="1" ht="12.75" x14ac:dyDescent="0.2">
      <c r="A65" s="112" t="s">
        <v>126</v>
      </c>
      <c r="B65" s="105">
        <v>200564</v>
      </c>
      <c r="C65" s="27">
        <f t="shared" si="21"/>
        <v>30724</v>
      </c>
      <c r="D65" s="139">
        <f t="shared" si="22"/>
        <v>18.089967027790863</v>
      </c>
      <c r="E65" s="140">
        <f>IF(B65&lt;I65,-1,IF(B65&gt;J65,1,0))</f>
        <v>1</v>
      </c>
      <c r="F65" s="22"/>
      <c r="G65" s="22"/>
      <c r="H65" s="99">
        <v>169840</v>
      </c>
      <c r="I65" s="224">
        <v>147334.72968392176</v>
      </c>
      <c r="J65" s="224">
        <v>192345.27031607824</v>
      </c>
    </row>
    <row r="66" spans="1:10" s="257" customFormat="1" x14ac:dyDescent="0.2">
      <c r="A66" s="112"/>
      <c r="B66" s="154" t="s">
        <v>244</v>
      </c>
      <c r="C66" s="29"/>
      <c r="D66" s="139"/>
      <c r="E66" s="140"/>
      <c r="F66" s="22"/>
      <c r="G66" s="22"/>
      <c r="H66" s="99"/>
      <c r="I66" s="236"/>
      <c r="J66" s="236"/>
    </row>
    <row r="67" spans="1:10" s="257" customFormat="1" ht="12.75" x14ac:dyDescent="0.2">
      <c r="A67" s="24" t="s">
        <v>130</v>
      </c>
      <c r="B67" s="110">
        <v>346255</v>
      </c>
      <c r="C67" s="25">
        <f t="shared" ref="C67:C72" si="23">B67-H67</f>
        <v>61809</v>
      </c>
      <c r="D67" s="192">
        <f t="shared" ref="D67:D72" si="24">C67/H67*100</f>
        <v>21.729607728707734</v>
      </c>
      <c r="E67" s="140">
        <f t="shared" ref="E67:E70" si="25">IF(B67&lt;I67,-1,IF(B67&gt;J67,1,0))</f>
        <v>1</v>
      </c>
      <c r="F67" s="22"/>
      <c r="G67" s="22"/>
      <c r="H67" s="208">
        <v>284446</v>
      </c>
      <c r="I67" s="273">
        <v>250724.1516375037</v>
      </c>
      <c r="J67" s="221">
        <v>318167.8483624963</v>
      </c>
    </row>
    <row r="68" spans="1:10" s="257" customFormat="1" x14ac:dyDescent="0.2">
      <c r="A68" s="26" t="s">
        <v>95</v>
      </c>
      <c r="B68" s="105">
        <v>185700</v>
      </c>
      <c r="C68" s="27">
        <f t="shared" si="23"/>
        <v>39673</v>
      </c>
      <c r="D68" s="139">
        <f t="shared" si="24"/>
        <v>27.168263403343218</v>
      </c>
      <c r="E68" s="140">
        <f t="shared" si="25"/>
        <v>1</v>
      </c>
      <c r="F68" s="176">
        <f>+B67-F69</f>
        <v>0</v>
      </c>
      <c r="G68" s="176">
        <f>+C67-G69</f>
        <v>0</v>
      </c>
      <c r="H68" s="99">
        <v>146027</v>
      </c>
      <c r="I68" s="224">
        <v>123367.15668314777</v>
      </c>
      <c r="J68" s="224">
        <v>168686.84331685223</v>
      </c>
    </row>
    <row r="69" spans="1:10" s="257" customFormat="1" x14ac:dyDescent="0.2">
      <c r="A69" s="26" t="s">
        <v>96</v>
      </c>
      <c r="B69" s="105">
        <v>93827</v>
      </c>
      <c r="C69" s="27">
        <f t="shared" si="23"/>
        <v>26854</v>
      </c>
      <c r="D69" s="139">
        <f t="shared" si="24"/>
        <v>40.096755408896122</v>
      </c>
      <c r="E69" s="140">
        <f t="shared" si="25"/>
        <v>1</v>
      </c>
      <c r="F69" s="105">
        <f>SUM(B68:B72)</f>
        <v>346255</v>
      </c>
      <c r="G69" s="105">
        <f>SUM(C68:C72)</f>
        <v>61809</v>
      </c>
      <c r="H69" s="99">
        <v>66973</v>
      </c>
      <c r="I69" s="224">
        <v>51428.27894145529</v>
      </c>
      <c r="J69" s="224">
        <v>82517.721058544703</v>
      </c>
    </row>
    <row r="70" spans="1:10" s="257" customFormat="1" x14ac:dyDescent="0.2">
      <c r="A70" s="26" t="s">
        <v>97</v>
      </c>
      <c r="B70" s="105">
        <v>44122</v>
      </c>
      <c r="C70" s="27">
        <f t="shared" si="23"/>
        <v>11298</v>
      </c>
      <c r="D70" s="139">
        <f t="shared" si="24"/>
        <v>34.419936631732881</v>
      </c>
      <c r="E70" s="140">
        <f t="shared" si="25"/>
        <v>1</v>
      </c>
      <c r="F70" s="22"/>
      <c r="G70" s="22"/>
      <c r="H70" s="45">
        <v>32824</v>
      </c>
      <c r="I70" s="224">
        <v>22933.733527353594</v>
      </c>
      <c r="J70" s="224">
        <v>42714.266472646406</v>
      </c>
    </row>
    <row r="71" spans="1:10" s="280" customFormat="1" x14ac:dyDescent="0.2">
      <c r="A71" s="306" t="s">
        <v>98</v>
      </c>
      <c r="B71" s="307">
        <v>6247</v>
      </c>
      <c r="C71" s="308">
        <f t="shared" si="23"/>
        <v>-6954</v>
      </c>
      <c r="D71" s="309">
        <f t="shared" si="24"/>
        <v>-52.677827437315351</v>
      </c>
      <c r="E71" s="310">
        <v>0</v>
      </c>
      <c r="F71" s="276"/>
      <c r="G71" s="276"/>
      <c r="H71" s="278">
        <v>13201</v>
      </c>
      <c r="I71" s="279">
        <v>4405.5147242272506</v>
      </c>
      <c r="J71" s="279">
        <v>21996.485275772749</v>
      </c>
    </row>
    <row r="72" spans="1:10" s="257" customFormat="1" x14ac:dyDescent="0.2">
      <c r="A72" s="26" t="s">
        <v>10</v>
      </c>
      <c r="B72" s="105">
        <v>16359</v>
      </c>
      <c r="C72" s="27">
        <f t="shared" si="23"/>
        <v>-9062</v>
      </c>
      <c r="D72" s="139">
        <f t="shared" si="24"/>
        <v>-35.647692852366156</v>
      </c>
      <c r="E72" s="140">
        <v>0</v>
      </c>
      <c r="F72" s="22"/>
      <c r="G72" s="22"/>
      <c r="H72" s="45">
        <v>25421</v>
      </c>
      <c r="I72" s="224">
        <v>14160.768763467657</v>
      </c>
      <c r="J72" s="224">
        <v>36681.231236532345</v>
      </c>
    </row>
    <row r="73" spans="1:10" x14ac:dyDescent="0.2">
      <c r="A73" s="26"/>
      <c r="B73" s="154" t="s">
        <v>244</v>
      </c>
      <c r="C73" s="99"/>
      <c r="D73" s="139"/>
      <c r="E73" s="140"/>
      <c r="F73" s="108"/>
      <c r="G73" s="108"/>
      <c r="I73" s="35"/>
      <c r="J73" s="35"/>
    </row>
    <row r="74" spans="1:10" x14ac:dyDescent="0.2">
      <c r="A74" s="24" t="s">
        <v>108</v>
      </c>
      <c r="B74" s="105" t="s">
        <v>244</v>
      </c>
      <c r="C74" s="45"/>
      <c r="D74" s="107"/>
      <c r="E74" s="119"/>
      <c r="F74" s="108"/>
      <c r="G74" s="108"/>
      <c r="I74" s="35"/>
      <c r="J74" s="35"/>
    </row>
    <row r="75" spans="1:10" x14ac:dyDescent="0.2">
      <c r="A75" s="26" t="s">
        <v>55</v>
      </c>
      <c r="B75" s="114">
        <v>45.404398492440542</v>
      </c>
      <c r="C75" s="115">
        <f t="shared" ref="C75:C78" si="26">B75-H75</f>
        <v>0.49253472919549779</v>
      </c>
      <c r="D75" s="115">
        <f t="shared" ref="D75:D78" si="27">C75/H75*100</f>
        <v>1.0966695387925054</v>
      </c>
      <c r="E75" s="119">
        <f>IF(B75&lt;I75,-1,IF(B75&gt;J75,1,0))</f>
        <v>0</v>
      </c>
      <c r="F75" s="108"/>
      <c r="G75" s="108"/>
      <c r="H75" s="68">
        <v>44.911863763245044</v>
      </c>
      <c r="I75" s="68">
        <v>38.990387463662138</v>
      </c>
      <c r="J75" s="68">
        <v>50.833340062827958</v>
      </c>
    </row>
    <row r="76" spans="1:10" x14ac:dyDescent="0.2">
      <c r="A76" s="26" t="s">
        <v>77</v>
      </c>
      <c r="B76" s="114">
        <v>30.080720856016519</v>
      </c>
      <c r="C76" s="115">
        <f t="shared" si="26"/>
        <v>-7.5591123636455606</v>
      </c>
      <c r="D76" s="115">
        <f t="shared" si="27"/>
        <v>-20.082746699570588</v>
      </c>
      <c r="E76" s="119">
        <f>IF(B76&lt;I76,-1,IF(B76&gt;J76,1,0))</f>
        <v>-1</v>
      </c>
      <c r="F76" s="108"/>
      <c r="G76" s="108"/>
      <c r="H76" s="68">
        <v>37.63983321966208</v>
      </c>
      <c r="I76" s="68">
        <v>31.416485647016941</v>
      </c>
      <c r="J76" s="68">
        <v>43.863180792307219</v>
      </c>
    </row>
    <row r="77" spans="1:10" ht="22.5" x14ac:dyDescent="0.2">
      <c r="A77" s="26" t="s">
        <v>100</v>
      </c>
      <c r="B77" s="114">
        <v>22.008057645376962</v>
      </c>
      <c r="C77" s="115">
        <f t="shared" si="26"/>
        <v>1.8094962312596969</v>
      </c>
      <c r="D77" s="115">
        <f t="shared" si="27"/>
        <v>8.9585401364029629</v>
      </c>
      <c r="E77" s="119">
        <f>IF(B77&lt;I77,-1,IF(B77&gt;J77,1,0))</f>
        <v>0</v>
      </c>
      <c r="F77" s="108"/>
      <c r="G77" s="108"/>
      <c r="H77" s="304">
        <v>20.198561414117265</v>
      </c>
      <c r="I77" s="304">
        <v>14.824655432272399</v>
      </c>
      <c r="J77" s="304">
        <v>25.572467395962136</v>
      </c>
    </row>
    <row r="78" spans="1:10" ht="12" thickBot="1" x14ac:dyDescent="0.25">
      <c r="A78" s="311" t="s">
        <v>101</v>
      </c>
      <c r="B78" s="117">
        <v>21.238104864911698</v>
      </c>
      <c r="C78" s="115">
        <f t="shared" si="26"/>
        <v>2.0319989608033602</v>
      </c>
      <c r="D78" s="115">
        <f t="shared" si="27"/>
        <v>10.579963324937721</v>
      </c>
      <c r="E78" s="312">
        <f>IF(B78&lt;I78,-1,IF(B78&gt;J78,1,0))</f>
        <v>0</v>
      </c>
      <c r="F78" s="108"/>
      <c r="G78" s="108"/>
      <c r="H78" s="76">
        <v>19.206105904108338</v>
      </c>
      <c r="I78" s="76">
        <v>14.789104489673338</v>
      </c>
      <c r="J78" s="76">
        <v>23.623107318543333</v>
      </c>
    </row>
    <row r="79" spans="1:10" ht="12.75" customHeight="1" x14ac:dyDescent="0.2">
      <c r="A79" s="365" t="s">
        <v>109</v>
      </c>
      <c r="B79" s="365"/>
      <c r="C79" s="365"/>
      <c r="D79" s="365"/>
      <c r="E79" s="365"/>
      <c r="F79" s="266"/>
      <c r="G79" s="266"/>
    </row>
    <row r="80" spans="1:10" x14ac:dyDescent="0.2">
      <c r="A80" s="362" t="s">
        <v>110</v>
      </c>
      <c r="B80" s="362"/>
      <c r="C80" s="362"/>
      <c r="D80" s="362"/>
      <c r="E80" s="362"/>
      <c r="F80" s="264"/>
      <c r="G80" s="264"/>
    </row>
    <row r="81" spans="1:7" x14ac:dyDescent="0.2">
      <c r="A81" s="363" t="s">
        <v>111</v>
      </c>
      <c r="B81" s="363"/>
      <c r="C81" s="363"/>
      <c r="D81" s="363"/>
      <c r="E81" s="363"/>
      <c r="F81" s="265"/>
      <c r="G81" s="265"/>
    </row>
    <row r="82" spans="1:7" x14ac:dyDescent="0.2">
      <c r="A82" s="364" t="s">
        <v>232</v>
      </c>
      <c r="B82" s="364"/>
      <c r="C82" s="364"/>
      <c r="D82" s="364"/>
      <c r="E82" s="364"/>
      <c r="F82" s="266"/>
      <c r="G82" s="266"/>
    </row>
    <row r="83" spans="1:7" ht="12.75" customHeight="1" x14ac:dyDescent="0.2">
      <c r="A83" s="360" t="s">
        <v>66</v>
      </c>
      <c r="B83" s="360"/>
      <c r="C83" s="360"/>
      <c r="D83" s="360"/>
      <c r="E83" s="360"/>
      <c r="F83" s="263"/>
      <c r="G83" s="263"/>
    </row>
    <row r="84" spans="1:7" ht="11.25" customHeight="1" x14ac:dyDescent="0.2">
      <c r="A84" s="341" t="s">
        <v>237</v>
      </c>
      <c r="B84" s="341"/>
      <c r="C84" s="341"/>
      <c r="D84" s="341"/>
      <c r="E84" s="341"/>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86"/>
  <sheetViews>
    <sheetView view="pageBreakPreview" zoomScaleNormal="100" zoomScaleSheetLayoutView="100" workbookViewId="0">
      <pane xSplit="1" ySplit="5" topLeftCell="B45" activePane="bottomRight" state="frozen"/>
      <selection activeCell="J8" sqref="J8"/>
      <selection pane="topRight" activeCell="J8" sqref="J8"/>
      <selection pane="bottomLeft" activeCell="J8" sqref="J8"/>
      <selection pane="bottomRight" activeCell="K66" sqref="K66"/>
    </sheetView>
  </sheetViews>
  <sheetFormatPr baseColWidth="10" defaultColWidth="11.42578125" defaultRowHeight="11.25" x14ac:dyDescent="0.2"/>
  <cols>
    <col min="1" max="1" width="42" style="10" customWidth="1"/>
    <col min="2" max="4" width="9.28515625" style="10" customWidth="1"/>
    <col min="5" max="5" width="19.28515625" style="10" customWidth="1"/>
    <col min="6" max="6" width="7.5703125" style="10" bestFit="1" customWidth="1"/>
    <col min="7" max="7" width="7.7109375" style="10" bestFit="1" customWidth="1"/>
    <col min="8" max="10" width="11.42578125" style="10" customWidth="1"/>
    <col min="11" max="16384" width="11.42578125" style="10"/>
  </cols>
  <sheetData>
    <row r="1" spans="1:10" x14ac:dyDescent="0.2">
      <c r="A1" s="359" t="s">
        <v>251</v>
      </c>
      <c r="B1" s="359"/>
      <c r="C1" s="359"/>
      <c r="D1" s="359"/>
      <c r="E1" s="359"/>
      <c r="F1" s="267"/>
      <c r="G1" s="267"/>
    </row>
    <row r="2" spans="1:10" ht="12.75" x14ac:dyDescent="0.2">
      <c r="A2" s="359" t="s">
        <v>252</v>
      </c>
      <c r="B2" s="359"/>
      <c r="C2" s="359"/>
      <c r="D2" s="359"/>
      <c r="E2" s="359"/>
      <c r="F2" s="267"/>
      <c r="G2" s="267"/>
    </row>
    <row r="3" spans="1:10" ht="12" thickBot="1" x14ac:dyDescent="0.25">
      <c r="A3" s="330" t="s">
        <v>266</v>
      </c>
      <c r="B3" s="330"/>
      <c r="C3" s="330"/>
      <c r="D3" s="330"/>
      <c r="E3" s="330"/>
      <c r="F3" s="261"/>
      <c r="G3" s="261"/>
      <c r="H3" s="326" t="s">
        <v>235</v>
      </c>
      <c r="I3" s="326"/>
      <c r="J3" s="326"/>
    </row>
    <row r="4" spans="1:10" ht="15" customHeight="1" x14ac:dyDescent="0.2">
      <c r="A4" s="349" t="s">
        <v>83</v>
      </c>
      <c r="B4" s="3" t="s">
        <v>265</v>
      </c>
      <c r="C4" s="350" t="s">
        <v>78</v>
      </c>
      <c r="D4" s="350"/>
      <c r="E4" s="351" t="s">
        <v>112</v>
      </c>
      <c r="F4" s="155"/>
      <c r="G4" s="155"/>
      <c r="H4" s="352" t="s">
        <v>233</v>
      </c>
      <c r="I4" s="346" t="s">
        <v>79</v>
      </c>
      <c r="J4" s="347"/>
    </row>
    <row r="5" spans="1:10" ht="12" thickBot="1" x14ac:dyDescent="0.25">
      <c r="A5" s="345"/>
      <c r="B5" s="6" t="s">
        <v>239</v>
      </c>
      <c r="C5" s="6" t="s">
        <v>53</v>
      </c>
      <c r="D5" s="6" t="s">
        <v>52</v>
      </c>
      <c r="E5" s="334"/>
      <c r="F5" s="335" t="s">
        <v>204</v>
      </c>
      <c r="G5" s="335"/>
      <c r="H5" s="328"/>
      <c r="I5" s="259" t="s">
        <v>80</v>
      </c>
      <c r="J5" s="259" t="s">
        <v>81</v>
      </c>
    </row>
    <row r="6" spans="1:10" x14ac:dyDescent="0.2">
      <c r="A6" s="82"/>
      <c r="B6" s="313"/>
      <c r="C6" s="313"/>
      <c r="D6" s="313"/>
      <c r="F6" s="43"/>
      <c r="G6" s="43"/>
    </row>
    <row r="7" spans="1:10" x14ac:dyDescent="0.2">
      <c r="A7" s="101" t="s">
        <v>84</v>
      </c>
      <c r="B7" s="102">
        <v>340622</v>
      </c>
      <c r="C7" s="13">
        <f>B7-H7</f>
        <v>23439</v>
      </c>
      <c r="D7" s="103">
        <f>C7/H7*100</f>
        <v>7.3897403076457442</v>
      </c>
      <c r="E7" s="118">
        <f>IF(B7&lt;I7,-1,IF(B7&gt;J7,1,0))</f>
        <v>1</v>
      </c>
      <c r="F7" s="335"/>
      <c r="G7" s="335"/>
      <c r="H7" s="208">
        <v>317183</v>
      </c>
      <c r="I7" s="221">
        <v>301211.53832942154</v>
      </c>
      <c r="J7" s="221">
        <v>333154.46167057846</v>
      </c>
    </row>
    <row r="8" spans="1:10" x14ac:dyDescent="0.2">
      <c r="A8" s="104"/>
      <c r="B8" s="105" t="s">
        <v>244</v>
      </c>
      <c r="C8" s="106"/>
      <c r="D8" s="107"/>
      <c r="E8" s="119"/>
      <c r="F8" s="105"/>
      <c r="G8" s="108"/>
      <c r="H8" s="45"/>
      <c r="I8" s="231"/>
      <c r="J8" s="231"/>
    </row>
    <row r="9" spans="1:10" x14ac:dyDescent="0.2">
      <c r="A9" s="109" t="s">
        <v>85</v>
      </c>
      <c r="B9" s="110">
        <v>340622</v>
      </c>
      <c r="C9" s="25">
        <f t="shared" ref="C9:C12" si="0">B9-H9</f>
        <v>23439</v>
      </c>
      <c r="D9" s="111">
        <f t="shared" ref="D9:D12" si="1">C9/H9*100</f>
        <v>7.3897403076457442</v>
      </c>
      <c r="E9" s="119">
        <f>IF(B9&lt;I9,-1,IF(B9&gt;J9,1,0))</f>
        <v>1</v>
      </c>
      <c r="F9" s="176">
        <f>+B9-F10</f>
        <v>0</v>
      </c>
      <c r="G9" s="176">
        <f>+C9-G10</f>
        <v>0</v>
      </c>
      <c r="H9" s="208">
        <v>317183</v>
      </c>
      <c r="I9" s="221">
        <v>301211.53832942154</v>
      </c>
      <c r="J9" s="221">
        <v>333154.46167057846</v>
      </c>
    </row>
    <row r="10" spans="1:10" x14ac:dyDescent="0.2">
      <c r="A10" s="112" t="s">
        <v>86</v>
      </c>
      <c r="B10" s="105">
        <v>303778</v>
      </c>
      <c r="C10" s="27">
        <f t="shared" si="0"/>
        <v>23704</v>
      </c>
      <c r="D10" s="107">
        <f t="shared" si="1"/>
        <v>8.4634775095153429</v>
      </c>
      <c r="E10" s="119">
        <f>IF(B10&lt;I10,-1,IF(B10&gt;J10,1,0))</f>
        <v>1</v>
      </c>
      <c r="F10" s="105">
        <f>SUM(B10:B12)</f>
        <v>340622</v>
      </c>
      <c r="G10" s="105">
        <f>SUM(C10:C12)</f>
        <v>23439</v>
      </c>
      <c r="H10" s="45">
        <v>280074</v>
      </c>
      <c r="I10" s="224">
        <v>264632.52899606683</v>
      </c>
      <c r="J10" s="224">
        <v>295515.47100393317</v>
      </c>
    </row>
    <row r="11" spans="1:10" x14ac:dyDescent="0.2">
      <c r="A11" s="112" t="s">
        <v>87</v>
      </c>
      <c r="B11" s="105">
        <v>16471</v>
      </c>
      <c r="C11" s="27">
        <f t="shared" si="0"/>
        <v>1993</v>
      </c>
      <c r="D11" s="107">
        <f t="shared" si="1"/>
        <v>13.765713496339274</v>
      </c>
      <c r="E11" s="119">
        <f>IF(B11&lt;I11,-1,IF(B11&gt;J11,1,0))</f>
        <v>0</v>
      </c>
      <c r="F11" s="108"/>
      <c r="G11" s="108"/>
      <c r="H11" s="45">
        <v>14478</v>
      </c>
      <c r="I11" s="224">
        <v>10968.321144139169</v>
      </c>
      <c r="J11" s="224">
        <v>17987.678855860831</v>
      </c>
    </row>
    <row r="12" spans="1:10" x14ac:dyDescent="0.2">
      <c r="A12" s="112" t="s">
        <v>88</v>
      </c>
      <c r="B12" s="105">
        <v>20373</v>
      </c>
      <c r="C12" s="27">
        <f t="shared" si="0"/>
        <v>-2258</v>
      </c>
      <c r="D12" s="107">
        <f t="shared" si="1"/>
        <v>-9.977464539790553</v>
      </c>
      <c r="E12" s="119">
        <f>IF(B12&lt;I12,-1,IF(B12&gt;J12,1,0))</f>
        <v>0</v>
      </c>
      <c r="F12" s="108"/>
      <c r="G12" s="108"/>
      <c r="H12" s="45">
        <v>22631</v>
      </c>
      <c r="I12" s="224">
        <v>17822.582295351487</v>
      </c>
      <c r="J12" s="224">
        <v>27439.417704648513</v>
      </c>
    </row>
    <row r="13" spans="1:10" x14ac:dyDescent="0.2">
      <c r="A13" s="112"/>
      <c r="B13" s="105" t="s">
        <v>244</v>
      </c>
      <c r="C13" s="106"/>
      <c r="D13" s="107"/>
      <c r="E13" s="119"/>
      <c r="F13" s="108"/>
      <c r="G13" s="108"/>
      <c r="H13" s="45"/>
      <c r="I13" s="231"/>
      <c r="J13" s="231"/>
    </row>
    <row r="14" spans="1:10" x14ac:dyDescent="0.2">
      <c r="A14" s="109" t="s">
        <v>89</v>
      </c>
      <c r="B14" s="110">
        <v>340622</v>
      </c>
      <c r="C14" s="25">
        <f t="shared" ref="C14:C16" si="2">B14-H14</f>
        <v>23439</v>
      </c>
      <c r="D14" s="111">
        <f t="shared" ref="D14:D16" si="3">C14/H14*100</f>
        <v>7.3897403076457442</v>
      </c>
      <c r="E14" s="119">
        <f>IF(B14&lt;I14,-1,IF(B14&gt;J14,1,0))</f>
        <v>1</v>
      </c>
      <c r="F14" s="176">
        <f>+B14-F15</f>
        <v>0</v>
      </c>
      <c r="G14" s="176">
        <f>+C14-G15</f>
        <v>0</v>
      </c>
      <c r="H14" s="208">
        <v>317183</v>
      </c>
      <c r="I14" s="221">
        <v>301211.53832942154</v>
      </c>
      <c r="J14" s="221">
        <v>333154.46167057846</v>
      </c>
    </row>
    <row r="15" spans="1:10" x14ac:dyDescent="0.2">
      <c r="A15" s="112" t="s">
        <v>23</v>
      </c>
      <c r="B15" s="105">
        <v>85402</v>
      </c>
      <c r="C15" s="27">
        <f t="shared" si="2"/>
        <v>11796</v>
      </c>
      <c r="D15" s="107">
        <f t="shared" si="3"/>
        <v>16.025867456457355</v>
      </c>
      <c r="E15" s="119">
        <f>IF(B15&lt;I15,-1,IF(B15&gt;J15,1,0))</f>
        <v>1</v>
      </c>
      <c r="F15" s="105">
        <f>SUM(B15:B16)</f>
        <v>340622</v>
      </c>
      <c r="G15" s="105">
        <f>SUM(C15:C16)</f>
        <v>23439</v>
      </c>
      <c r="H15" s="45">
        <v>73606</v>
      </c>
      <c r="I15" s="224">
        <v>65329.18886752789</v>
      </c>
      <c r="J15" s="224">
        <v>81882.81113247211</v>
      </c>
    </row>
    <row r="16" spans="1:10" x14ac:dyDescent="0.2">
      <c r="A16" s="112" t="s">
        <v>24</v>
      </c>
      <c r="B16" s="105">
        <v>255220</v>
      </c>
      <c r="C16" s="27">
        <f t="shared" si="2"/>
        <v>11643</v>
      </c>
      <c r="D16" s="107">
        <f t="shared" si="3"/>
        <v>4.7800079646272016</v>
      </c>
      <c r="E16" s="119">
        <f>IF(B16&lt;I16,-1,IF(B16&gt;J16,1,0))</f>
        <v>0</v>
      </c>
      <c r="F16" s="108"/>
      <c r="G16" s="108"/>
      <c r="H16" s="45">
        <v>243577</v>
      </c>
      <c r="I16" s="224">
        <v>229016.4054788439</v>
      </c>
      <c r="J16" s="224">
        <v>258137.5945211561</v>
      </c>
    </row>
    <row r="17" spans="1:10" x14ac:dyDescent="0.2">
      <c r="A17" s="112"/>
      <c r="B17" s="105" t="s">
        <v>244</v>
      </c>
      <c r="C17" s="106"/>
      <c r="D17" s="107"/>
      <c r="E17" s="119"/>
      <c r="F17" s="108"/>
      <c r="G17" s="108"/>
      <c r="H17" s="45"/>
      <c r="I17" s="231"/>
      <c r="J17" s="231"/>
    </row>
    <row r="18" spans="1:10" ht="12.75" x14ac:dyDescent="0.2">
      <c r="A18" s="113" t="s">
        <v>125</v>
      </c>
      <c r="B18" s="110">
        <v>340622</v>
      </c>
      <c r="C18" s="25">
        <f t="shared" ref="C18:C23" si="4">B18-H18</f>
        <v>23439</v>
      </c>
      <c r="D18" s="111">
        <f t="shared" ref="D18:D23" si="5">C18/H18*100</f>
        <v>7.3897403076457442</v>
      </c>
      <c r="E18" s="119">
        <f t="shared" ref="E18:E22" si="6">IF(B18&lt;I18,-1,IF(B18&gt;J18,1,0))</f>
        <v>1</v>
      </c>
      <c r="F18" s="176">
        <f>+B18-F19</f>
        <v>0</v>
      </c>
      <c r="G18" s="176">
        <f>+C18-G19</f>
        <v>0</v>
      </c>
      <c r="H18" s="208">
        <v>317183</v>
      </c>
      <c r="I18" s="221">
        <v>301211.53832942154</v>
      </c>
      <c r="J18" s="221">
        <v>333154.46167057846</v>
      </c>
    </row>
    <row r="19" spans="1:10" x14ac:dyDescent="0.2">
      <c r="A19" s="112" t="s">
        <v>90</v>
      </c>
      <c r="B19" s="105">
        <v>19462</v>
      </c>
      <c r="C19" s="27">
        <f t="shared" si="4"/>
        <v>-5440</v>
      </c>
      <c r="D19" s="107">
        <f t="shared" si="5"/>
        <v>-21.845634888763954</v>
      </c>
      <c r="E19" s="119">
        <f t="shared" si="6"/>
        <v>-1</v>
      </c>
      <c r="F19" s="105">
        <f>SUM(B19:B23)</f>
        <v>340622</v>
      </c>
      <c r="G19" s="105">
        <f>SUM(C19:C23)</f>
        <v>23439</v>
      </c>
      <c r="H19" s="45">
        <v>24902</v>
      </c>
      <c r="I19" s="224">
        <v>21058.277444373023</v>
      </c>
      <c r="J19" s="224">
        <v>28745.722555626977</v>
      </c>
    </row>
    <row r="20" spans="1:10" x14ac:dyDescent="0.2">
      <c r="A20" s="112" t="s">
        <v>91</v>
      </c>
      <c r="B20" s="105">
        <v>73395</v>
      </c>
      <c r="C20" s="27">
        <f t="shared" si="4"/>
        <v>-19780</v>
      </c>
      <c r="D20" s="107">
        <f t="shared" si="5"/>
        <v>-21.228870405151596</v>
      </c>
      <c r="E20" s="119">
        <f t="shared" si="6"/>
        <v>-1</v>
      </c>
      <c r="F20" s="108"/>
      <c r="G20" s="108"/>
      <c r="H20" s="45">
        <v>93175</v>
      </c>
      <c r="I20" s="224">
        <v>85016.335319592006</v>
      </c>
      <c r="J20" s="224">
        <v>101333.66468040799</v>
      </c>
    </row>
    <row r="21" spans="1:10" x14ac:dyDescent="0.2">
      <c r="A21" s="112" t="s">
        <v>92</v>
      </c>
      <c r="B21" s="105">
        <v>170953</v>
      </c>
      <c r="C21" s="27">
        <f t="shared" si="4"/>
        <v>35334</v>
      </c>
      <c r="D21" s="107">
        <f t="shared" si="5"/>
        <v>26.053871507679606</v>
      </c>
      <c r="E21" s="119">
        <f t="shared" si="6"/>
        <v>1</v>
      </c>
      <c r="F21" s="108"/>
      <c r="G21" s="108"/>
      <c r="H21" s="45">
        <v>135619</v>
      </c>
      <c r="I21" s="224">
        <v>123927.26806441753</v>
      </c>
      <c r="J21" s="224">
        <v>147310.73193558247</v>
      </c>
    </row>
    <row r="22" spans="1:10" x14ac:dyDescent="0.2">
      <c r="A22" s="112" t="s">
        <v>93</v>
      </c>
      <c r="B22" s="105">
        <v>76812</v>
      </c>
      <c r="C22" s="27">
        <f t="shared" si="4"/>
        <v>13550</v>
      </c>
      <c r="D22" s="107">
        <f t="shared" si="5"/>
        <v>21.418861243716609</v>
      </c>
      <c r="E22" s="119">
        <f t="shared" si="6"/>
        <v>1</v>
      </c>
      <c r="F22" s="108"/>
      <c r="G22" s="108"/>
      <c r="H22" s="45">
        <v>63262</v>
      </c>
      <c r="I22" s="224">
        <v>54666.221498213767</v>
      </c>
      <c r="J22" s="224">
        <v>71857.778501786233</v>
      </c>
    </row>
    <row r="23" spans="1:10" x14ac:dyDescent="0.2">
      <c r="A23" s="112" t="s">
        <v>10</v>
      </c>
      <c r="B23" s="105">
        <v>0</v>
      </c>
      <c r="C23" s="27">
        <f t="shared" si="4"/>
        <v>-225</v>
      </c>
      <c r="D23" s="107">
        <f t="shared" si="5"/>
        <v>-100</v>
      </c>
      <c r="E23" s="119">
        <v>0</v>
      </c>
      <c r="F23" s="108"/>
      <c r="G23" s="108"/>
      <c r="H23" s="45">
        <v>225</v>
      </c>
      <c r="I23" s="224" t="s">
        <v>168</v>
      </c>
      <c r="J23" s="224" t="s">
        <v>168</v>
      </c>
    </row>
    <row r="24" spans="1:10" x14ac:dyDescent="0.2">
      <c r="A24" s="112"/>
      <c r="B24" s="105" t="s">
        <v>244</v>
      </c>
      <c r="C24" s="106"/>
      <c r="D24" s="107"/>
      <c r="E24" s="119"/>
      <c r="F24" s="108"/>
      <c r="G24" s="108"/>
      <c r="H24" s="45"/>
      <c r="I24" s="235"/>
      <c r="J24" s="235"/>
    </row>
    <row r="25" spans="1:10" x14ac:dyDescent="0.2">
      <c r="A25" s="113" t="s">
        <v>94</v>
      </c>
      <c r="B25" s="110">
        <v>340622</v>
      </c>
      <c r="C25" s="25">
        <f t="shared" ref="C25:C29" si="7">B25-H25</f>
        <v>23439</v>
      </c>
      <c r="D25" s="111">
        <f t="shared" ref="D25:D29" si="8">C25/H25*100</f>
        <v>7.3897403076457442</v>
      </c>
      <c r="E25" s="119">
        <f>IF(B25&lt;I25,-1,IF(B25&gt;J25,1,0))</f>
        <v>1</v>
      </c>
      <c r="F25" s="176">
        <f>+B25-F26</f>
        <v>0</v>
      </c>
      <c r="G25" s="176">
        <f>+C25-G26</f>
        <v>0</v>
      </c>
      <c r="H25" s="208">
        <v>317183</v>
      </c>
      <c r="I25" s="221">
        <v>301211.53832942154</v>
      </c>
      <c r="J25" s="221">
        <v>333154.46167057846</v>
      </c>
    </row>
    <row r="26" spans="1:10" x14ac:dyDescent="0.2">
      <c r="A26" s="112" t="s">
        <v>60</v>
      </c>
      <c r="B26" s="105">
        <v>105159</v>
      </c>
      <c r="C26" s="27">
        <f t="shared" si="7"/>
        <v>-5580</v>
      </c>
      <c r="D26" s="107">
        <f t="shared" si="8"/>
        <v>-5.0388751930214291</v>
      </c>
      <c r="E26" s="119">
        <f>IF(B26&lt;I26,-1,IF(B26&gt;J26,1,0))</f>
        <v>0</v>
      </c>
      <c r="F26" s="105">
        <f>SUM(B26:B29)</f>
        <v>340622</v>
      </c>
      <c r="G26" s="105">
        <f>SUM(C26:C29)</f>
        <v>23439</v>
      </c>
      <c r="H26" s="45">
        <v>110739</v>
      </c>
      <c r="I26" s="224">
        <v>97927.15942297873</v>
      </c>
      <c r="J26" s="224">
        <v>123550.84057702127</v>
      </c>
    </row>
    <row r="27" spans="1:10" x14ac:dyDescent="0.2">
      <c r="A27" s="112" t="s">
        <v>70</v>
      </c>
      <c r="B27" s="105">
        <v>42542</v>
      </c>
      <c r="C27" s="27">
        <f t="shared" si="7"/>
        <v>5666</v>
      </c>
      <c r="D27" s="107">
        <f t="shared" si="8"/>
        <v>15.365007050656255</v>
      </c>
      <c r="E27" s="119">
        <f>IF(B27&lt;I27,-1,IF(B27&gt;J27,1,0))</f>
        <v>0</v>
      </c>
      <c r="F27" s="108"/>
      <c r="G27" s="108"/>
      <c r="H27" s="99">
        <v>36876</v>
      </c>
      <c r="I27" s="224">
        <v>30814.766105176543</v>
      </c>
      <c r="J27" s="224">
        <v>42937.233894823461</v>
      </c>
    </row>
    <row r="28" spans="1:10" x14ac:dyDescent="0.2">
      <c r="A28" s="112" t="s">
        <v>40</v>
      </c>
      <c r="B28" s="105">
        <v>35089</v>
      </c>
      <c r="C28" s="27">
        <f t="shared" si="7"/>
        <v>-3095</v>
      </c>
      <c r="D28" s="107">
        <f t="shared" si="8"/>
        <v>-8.105489210140373</v>
      </c>
      <c r="E28" s="119">
        <f>IF(B28&lt;I28,-1,IF(B28&gt;J28,1,0))</f>
        <v>0</v>
      </c>
      <c r="F28" s="108"/>
      <c r="G28" s="108"/>
      <c r="H28" s="45">
        <v>38184</v>
      </c>
      <c r="I28" s="224">
        <v>32437.875594176076</v>
      </c>
      <c r="J28" s="224">
        <v>43930.124405823924</v>
      </c>
    </row>
    <row r="29" spans="1:10" ht="12.75" x14ac:dyDescent="0.2">
      <c r="A29" s="112" t="s">
        <v>126</v>
      </c>
      <c r="B29" s="105">
        <v>157832</v>
      </c>
      <c r="C29" s="27">
        <f t="shared" si="7"/>
        <v>26448</v>
      </c>
      <c r="D29" s="107">
        <f t="shared" si="8"/>
        <v>20.130305059976862</v>
      </c>
      <c r="E29" s="119">
        <f>IF(B29&lt;I29,-1,IF(B29&gt;J29,1,0))</f>
        <v>1</v>
      </c>
      <c r="F29" s="108"/>
      <c r="G29" s="108"/>
      <c r="H29" s="45">
        <v>131384</v>
      </c>
      <c r="I29" s="224">
        <v>121253.89657077183</v>
      </c>
      <c r="J29" s="224">
        <v>141514.10342922818</v>
      </c>
    </row>
    <row r="30" spans="1:10" x14ac:dyDescent="0.2">
      <c r="A30" s="112"/>
      <c r="B30" s="105" t="s">
        <v>244</v>
      </c>
      <c r="C30" s="106"/>
      <c r="D30" s="107"/>
      <c r="E30" s="119"/>
      <c r="F30" s="108"/>
      <c r="G30" s="108"/>
      <c r="H30" s="45"/>
      <c r="I30" s="231"/>
      <c r="J30" s="231"/>
    </row>
    <row r="31" spans="1:10" ht="12.75" x14ac:dyDescent="0.2">
      <c r="A31" s="24" t="s">
        <v>127</v>
      </c>
      <c r="B31" s="110">
        <v>340622</v>
      </c>
      <c r="C31" s="25">
        <f t="shared" ref="C31:C36" si="9">B31-H31</f>
        <v>23439</v>
      </c>
      <c r="D31" s="111">
        <f t="shared" ref="D31:D36" si="10">C31/H31*100</f>
        <v>7.3897403076457442</v>
      </c>
      <c r="E31" s="119">
        <f t="shared" ref="E31:E35" si="11">IF(B31&lt;I31,-1,IF(B31&gt;J31,1,0))</f>
        <v>1</v>
      </c>
      <c r="F31" s="176">
        <f>+B31-F32</f>
        <v>0</v>
      </c>
      <c r="G31" s="176">
        <f>+C31-G32</f>
        <v>0</v>
      </c>
      <c r="H31" s="208">
        <v>317183</v>
      </c>
      <c r="I31" s="221">
        <v>301211.53832942154</v>
      </c>
      <c r="J31" s="221">
        <v>333154.46167057846</v>
      </c>
    </row>
    <row r="32" spans="1:10" x14ac:dyDescent="0.2">
      <c r="A32" s="26" t="s">
        <v>95</v>
      </c>
      <c r="B32" s="105">
        <v>70056</v>
      </c>
      <c r="C32" s="27">
        <f t="shared" si="9"/>
        <v>7189</v>
      </c>
      <c r="D32" s="107">
        <f t="shared" si="10"/>
        <v>11.43525219908696</v>
      </c>
      <c r="E32" s="119">
        <f t="shared" si="11"/>
        <v>0</v>
      </c>
      <c r="F32" s="105">
        <f>SUM(B32:B36)</f>
        <v>340622</v>
      </c>
      <c r="G32" s="105">
        <f>SUM(C32:C36)</f>
        <v>23439</v>
      </c>
      <c r="H32" s="45">
        <v>62867</v>
      </c>
      <c r="I32" s="224">
        <v>54686.858969539091</v>
      </c>
      <c r="J32" s="224">
        <v>71047.141030460902</v>
      </c>
    </row>
    <row r="33" spans="1:10" x14ac:dyDescent="0.2">
      <c r="A33" s="26" t="s">
        <v>96</v>
      </c>
      <c r="B33" s="105">
        <v>171118</v>
      </c>
      <c r="C33" s="27">
        <f t="shared" si="9"/>
        <v>26709</v>
      </c>
      <c r="D33" s="107">
        <f t="shared" si="10"/>
        <v>18.495384636691618</v>
      </c>
      <c r="E33" s="119">
        <f t="shared" si="11"/>
        <v>1</v>
      </c>
      <c r="F33" s="108"/>
      <c r="G33" s="108"/>
      <c r="H33" s="45">
        <v>144409</v>
      </c>
      <c r="I33" s="224">
        <v>130888.33445989761</v>
      </c>
      <c r="J33" s="224">
        <v>157929.6655401024</v>
      </c>
    </row>
    <row r="34" spans="1:10" x14ac:dyDescent="0.2">
      <c r="A34" s="26" t="s">
        <v>97</v>
      </c>
      <c r="B34" s="105">
        <v>42741</v>
      </c>
      <c r="C34" s="27">
        <f t="shared" si="9"/>
        <v>-9539</v>
      </c>
      <c r="D34" s="107">
        <f t="shared" si="10"/>
        <v>-18.245983167559295</v>
      </c>
      <c r="E34" s="119">
        <f t="shared" si="11"/>
        <v>-1</v>
      </c>
      <c r="F34" s="108"/>
      <c r="G34" s="108"/>
      <c r="H34" s="45">
        <v>52280</v>
      </c>
      <c r="I34" s="224">
        <v>45377.663130025663</v>
      </c>
      <c r="J34" s="224">
        <v>59182.336869974337</v>
      </c>
    </row>
    <row r="35" spans="1:10" x14ac:dyDescent="0.2">
      <c r="A35" s="26" t="s">
        <v>98</v>
      </c>
      <c r="B35" s="105">
        <v>16532</v>
      </c>
      <c r="C35" s="27">
        <f t="shared" si="9"/>
        <v>-2563</v>
      </c>
      <c r="D35" s="107">
        <f t="shared" si="10"/>
        <v>-13.422361874836344</v>
      </c>
      <c r="E35" s="119">
        <f t="shared" si="11"/>
        <v>0</v>
      </c>
      <c r="F35" s="108"/>
      <c r="G35" s="108"/>
      <c r="H35" s="45">
        <v>19095</v>
      </c>
      <c r="I35" s="224">
        <v>14902.831260070507</v>
      </c>
      <c r="J35" s="224">
        <v>23287.168739929493</v>
      </c>
    </row>
    <row r="36" spans="1:10" x14ac:dyDescent="0.2">
      <c r="A36" s="26" t="s">
        <v>10</v>
      </c>
      <c r="B36" s="105">
        <v>40175</v>
      </c>
      <c r="C36" s="27">
        <f t="shared" si="9"/>
        <v>1643</v>
      </c>
      <c r="D36" s="107">
        <f t="shared" si="10"/>
        <v>4.2639883733001138</v>
      </c>
      <c r="E36" s="119">
        <v>0</v>
      </c>
      <c r="F36" s="108"/>
      <c r="G36" s="108"/>
      <c r="H36" s="45">
        <v>38532</v>
      </c>
      <c r="I36" s="224">
        <v>32764.145570600886</v>
      </c>
      <c r="J36" s="224">
        <v>44299.854429399114</v>
      </c>
    </row>
    <row r="37" spans="1:10" x14ac:dyDescent="0.2">
      <c r="A37" s="26"/>
      <c r="B37" s="105" t="s">
        <v>244</v>
      </c>
      <c r="C37" s="45"/>
      <c r="D37" s="107"/>
      <c r="E37" s="119"/>
      <c r="F37" s="108"/>
      <c r="G37" s="108"/>
      <c r="I37" s="23"/>
      <c r="J37" s="23"/>
    </row>
    <row r="38" spans="1:10" x14ac:dyDescent="0.2">
      <c r="A38" s="24" t="s">
        <v>99</v>
      </c>
      <c r="B38" s="105" t="s">
        <v>244</v>
      </c>
      <c r="C38" s="45"/>
      <c r="D38" s="107"/>
      <c r="E38" s="119"/>
      <c r="F38" s="108"/>
      <c r="G38" s="108"/>
      <c r="I38" s="23"/>
      <c r="J38" s="23"/>
    </row>
    <row r="39" spans="1:10" x14ac:dyDescent="0.2">
      <c r="A39" s="26" t="s">
        <v>55</v>
      </c>
      <c r="B39" s="114">
        <v>74.92763239015683</v>
      </c>
      <c r="C39" s="115">
        <f t="shared" ref="C39:C42" si="12">B39-H39</f>
        <v>-1.8662058672529298</v>
      </c>
      <c r="D39" s="115">
        <f t="shared" ref="D39:D42" si="13">C39/H39*100</f>
        <v>-2.4301505297827219</v>
      </c>
      <c r="E39" s="119">
        <f>IF(B39&lt;I39,-1,IF(B39&gt;J39,1,0))</f>
        <v>0</v>
      </c>
      <c r="F39" s="108"/>
      <c r="G39" s="108"/>
      <c r="H39" s="46">
        <v>76.79383825740976</v>
      </c>
      <c r="I39" s="68">
        <v>74.35578280489537</v>
      </c>
      <c r="J39" s="68">
        <v>79.231893709924165</v>
      </c>
    </row>
    <row r="40" spans="1:10" x14ac:dyDescent="0.2">
      <c r="A40" s="26" t="s">
        <v>77</v>
      </c>
      <c r="B40" s="114">
        <v>12.941912148951037</v>
      </c>
      <c r="C40" s="115">
        <f t="shared" si="12"/>
        <v>-7.8423039029811292</v>
      </c>
      <c r="D40" s="115">
        <f t="shared" si="13"/>
        <v>-37.732016850604687</v>
      </c>
      <c r="E40" s="119">
        <f>IF(B40&lt;I40,-1,IF(B40&gt;J40,1,0))</f>
        <v>-1</v>
      </c>
      <c r="F40" s="108"/>
      <c r="G40" s="108"/>
      <c r="H40" s="71">
        <v>20.784216051932166</v>
      </c>
      <c r="I40" s="68">
        <v>18.645428680206194</v>
      </c>
      <c r="J40" s="68">
        <v>22.923003423658137</v>
      </c>
    </row>
    <row r="41" spans="1:10" ht="22.5" x14ac:dyDescent="0.2">
      <c r="A41" s="26" t="s">
        <v>100</v>
      </c>
      <c r="B41" s="114">
        <v>12.549101349883449</v>
      </c>
      <c r="C41" s="115">
        <f t="shared" si="12"/>
        <v>1.3489424510773969</v>
      </c>
      <c r="D41" s="115">
        <f t="shared" si="13"/>
        <v>12.043958155104347</v>
      </c>
      <c r="E41" s="119">
        <f>IF(B41&lt;I41,-1,IF(B41&gt;J41,1,0))</f>
        <v>0</v>
      </c>
      <c r="F41" s="108"/>
      <c r="G41" s="108"/>
      <c r="H41" s="303">
        <v>11.200158898806052</v>
      </c>
      <c r="I41" s="304">
        <v>9.4791876691070591</v>
      </c>
      <c r="J41" s="304">
        <v>12.921130128505046</v>
      </c>
    </row>
    <row r="42" spans="1:10" x14ac:dyDescent="0.2">
      <c r="A42" s="26" t="s">
        <v>101</v>
      </c>
      <c r="B42" s="114">
        <v>22.550510536606559</v>
      </c>
      <c r="C42" s="115">
        <f t="shared" si="12"/>
        <v>2.6055576229888686</v>
      </c>
      <c r="D42" s="115">
        <f t="shared" si="13"/>
        <v>13.063744167627933</v>
      </c>
      <c r="E42" s="119">
        <f>IF(B42&lt;I42,-1,IF(B42&gt;J42,1,0))</f>
        <v>1</v>
      </c>
      <c r="F42" s="108"/>
      <c r="G42" s="108"/>
      <c r="H42" s="46">
        <v>19.944952913617691</v>
      </c>
      <c r="I42" s="68">
        <v>17.538488714227245</v>
      </c>
      <c r="J42" s="68">
        <v>22.351417113008136</v>
      </c>
    </row>
    <row r="43" spans="1:10" x14ac:dyDescent="0.2">
      <c r="A43" s="26"/>
      <c r="B43" s="105" t="s">
        <v>244</v>
      </c>
      <c r="C43" s="45"/>
      <c r="D43" s="107"/>
      <c r="E43" s="119"/>
      <c r="F43" s="108"/>
      <c r="G43" s="108"/>
      <c r="H43" s="46"/>
      <c r="I43" s="23"/>
      <c r="J43" s="23"/>
    </row>
    <row r="44" spans="1:10" x14ac:dyDescent="0.2">
      <c r="A44" s="101" t="s">
        <v>102</v>
      </c>
      <c r="B44" s="102">
        <v>147223</v>
      </c>
      <c r="C44" s="13">
        <f>B44-H44</f>
        <v>28860</v>
      </c>
      <c r="D44" s="103">
        <f>C44/H44*100</f>
        <v>24.382619568615191</v>
      </c>
      <c r="E44" s="118">
        <f>IF(B44&lt;I44,-1,IF(B44&gt;J44,1,0))</f>
        <v>1</v>
      </c>
      <c r="F44" s="15"/>
      <c r="G44" s="15"/>
      <c r="H44" s="208">
        <v>118363</v>
      </c>
      <c r="I44" s="221">
        <v>108843.88573425637</v>
      </c>
      <c r="J44" s="221">
        <v>127882.11426574363</v>
      </c>
    </row>
    <row r="45" spans="1:10" x14ac:dyDescent="0.2">
      <c r="A45" s="104"/>
      <c r="B45" s="105" t="s">
        <v>244</v>
      </c>
      <c r="C45" s="106"/>
      <c r="D45" s="107"/>
      <c r="E45" s="119"/>
      <c r="F45" s="108"/>
      <c r="G45" s="108"/>
      <c r="H45" s="45"/>
      <c r="I45" s="231"/>
      <c r="J45" s="231"/>
    </row>
    <row r="46" spans="1:10" x14ac:dyDescent="0.2">
      <c r="A46" s="113" t="s">
        <v>103</v>
      </c>
      <c r="B46" s="110">
        <v>147223</v>
      </c>
      <c r="C46" s="25">
        <f t="shared" ref="C46:C48" si="14">B46-H46</f>
        <v>28860</v>
      </c>
      <c r="D46" s="111">
        <f t="shared" ref="D46:D48" si="15">C46/H46*100</f>
        <v>24.382619568615191</v>
      </c>
      <c r="E46" s="119">
        <f>IF(B46&lt;I46,-1,IF(B46&gt;J46,1,0))</f>
        <v>1</v>
      </c>
      <c r="F46" s="176">
        <f>+B46-F47</f>
        <v>0</v>
      </c>
      <c r="G46" s="176">
        <f>+C46-G47</f>
        <v>0</v>
      </c>
      <c r="H46" s="208">
        <v>118363</v>
      </c>
      <c r="I46" s="221">
        <v>108843.88573425637</v>
      </c>
      <c r="J46" s="221">
        <v>127882.11426574363</v>
      </c>
    </row>
    <row r="47" spans="1:10" x14ac:dyDescent="0.2">
      <c r="A47" s="112" t="s">
        <v>104</v>
      </c>
      <c r="B47" s="105">
        <v>12714</v>
      </c>
      <c r="C47" s="27">
        <f t="shared" si="14"/>
        <v>1762</v>
      </c>
      <c r="D47" s="107">
        <f t="shared" si="15"/>
        <v>16.088385682980277</v>
      </c>
      <c r="E47" s="119">
        <f>IF(B47&lt;I47,-1,IF(B47&gt;J47,1,0))</f>
        <v>0</v>
      </c>
      <c r="F47" s="105">
        <f>SUM(B47:B48)</f>
        <v>147223</v>
      </c>
      <c r="G47" s="105">
        <f>SUM(C47:C48)</f>
        <v>28860</v>
      </c>
      <c r="H47" s="45">
        <v>10952</v>
      </c>
      <c r="I47" s="224">
        <v>8090.0408127770688</v>
      </c>
      <c r="J47" s="224">
        <v>13813.959187222932</v>
      </c>
    </row>
    <row r="48" spans="1:10" x14ac:dyDescent="0.2">
      <c r="A48" s="112" t="s">
        <v>105</v>
      </c>
      <c r="B48" s="105">
        <v>134509</v>
      </c>
      <c r="C48" s="27">
        <f t="shared" si="14"/>
        <v>27098</v>
      </c>
      <c r="D48" s="107">
        <f t="shared" si="15"/>
        <v>25.228328569699563</v>
      </c>
      <c r="E48" s="119">
        <f>IF(B48&lt;I48,-1,IF(B48&gt;J48,1,0))</f>
        <v>1</v>
      </c>
      <c r="F48" s="108"/>
      <c r="G48" s="108"/>
      <c r="H48" s="99">
        <v>107411</v>
      </c>
      <c r="I48" s="224">
        <v>99252.1129531443</v>
      </c>
      <c r="J48" s="224">
        <v>115569.8870468557</v>
      </c>
    </row>
    <row r="49" spans="1:10" x14ac:dyDescent="0.2">
      <c r="A49" s="112"/>
      <c r="B49" s="105" t="s">
        <v>244</v>
      </c>
      <c r="C49" s="106"/>
      <c r="D49" s="107"/>
      <c r="E49" s="119"/>
      <c r="F49" s="108"/>
      <c r="G49" s="108"/>
      <c r="H49" s="99"/>
      <c r="I49" s="236"/>
      <c r="J49" s="236"/>
    </row>
    <row r="50" spans="1:10" x14ac:dyDescent="0.2">
      <c r="A50" s="113" t="s">
        <v>106</v>
      </c>
      <c r="B50" s="110">
        <v>147223</v>
      </c>
      <c r="C50" s="25">
        <f t="shared" ref="C50:C52" si="16">B50-H50</f>
        <v>28860</v>
      </c>
      <c r="D50" s="111">
        <f t="shared" ref="D50:D52" si="17">C50/H50*100</f>
        <v>24.382619568615191</v>
      </c>
      <c r="E50" s="119">
        <f>IF(B50&lt;I50,-1,IF(B50&gt;J50,1,0))</f>
        <v>1</v>
      </c>
      <c r="F50" s="108"/>
      <c r="G50" s="108"/>
      <c r="H50" s="208">
        <v>118363</v>
      </c>
      <c r="I50" s="221">
        <v>108843.88573425637</v>
      </c>
      <c r="J50" s="221">
        <v>127882.11426574363</v>
      </c>
    </row>
    <row r="51" spans="1:10" x14ac:dyDescent="0.2">
      <c r="A51" s="112" t="s">
        <v>23</v>
      </c>
      <c r="B51" s="105">
        <v>80024</v>
      </c>
      <c r="C51" s="27">
        <f t="shared" si="16"/>
        <v>18993</v>
      </c>
      <c r="D51" s="107">
        <f t="shared" si="17"/>
        <v>31.120250364568825</v>
      </c>
      <c r="E51" s="119">
        <f>IF(B51&lt;I51,-1,IF(B51&gt;J51,1,0))</f>
        <v>1</v>
      </c>
      <c r="F51" s="176">
        <f>+B50-F52</f>
        <v>0</v>
      </c>
      <c r="G51" s="176">
        <f>+C50-G52</f>
        <v>0</v>
      </c>
      <c r="H51" s="99">
        <v>61031</v>
      </c>
      <c r="I51" s="224">
        <v>53866.780870924311</v>
      </c>
      <c r="J51" s="224">
        <v>68195.219129075689</v>
      </c>
    </row>
    <row r="52" spans="1:10" x14ac:dyDescent="0.2">
      <c r="A52" s="112" t="s">
        <v>24</v>
      </c>
      <c r="B52" s="105">
        <v>67199</v>
      </c>
      <c r="C52" s="27">
        <f t="shared" si="16"/>
        <v>9867</v>
      </c>
      <c r="D52" s="107">
        <f t="shared" si="17"/>
        <v>17.210283960092095</v>
      </c>
      <c r="E52" s="119">
        <f>IF(B52&lt;I52,-1,IF(B52&gt;J52,1,0))</f>
        <v>1</v>
      </c>
      <c r="F52" s="105">
        <f>SUM(B51:B52)</f>
        <v>147223</v>
      </c>
      <c r="G52" s="105">
        <f>SUM(C51:C52)</f>
        <v>28860</v>
      </c>
      <c r="H52" s="99">
        <v>57332</v>
      </c>
      <c r="I52" s="224">
        <v>51371.200014396287</v>
      </c>
      <c r="J52" s="224">
        <v>63292.799985603713</v>
      </c>
    </row>
    <row r="53" spans="1:10" x14ac:dyDescent="0.2">
      <c r="A53" s="112"/>
      <c r="B53" s="105" t="s">
        <v>244</v>
      </c>
      <c r="C53" s="106"/>
      <c r="D53" s="107"/>
      <c r="E53" s="119"/>
      <c r="F53" s="108"/>
      <c r="G53" s="108"/>
      <c r="H53" s="99"/>
      <c r="I53" s="236"/>
      <c r="J53" s="236"/>
    </row>
    <row r="54" spans="1:10" ht="12.75" x14ac:dyDescent="0.2">
      <c r="A54" s="113" t="s">
        <v>128</v>
      </c>
      <c r="B54" s="110">
        <v>147223</v>
      </c>
      <c r="C54" s="25">
        <f t="shared" ref="C54:C59" si="18">B54-H54</f>
        <v>28860</v>
      </c>
      <c r="D54" s="111">
        <f t="shared" ref="D54:D59" si="19">C54/H54*100</f>
        <v>24.382619568615191</v>
      </c>
      <c r="E54" s="119">
        <f t="shared" ref="E54:E58" si="20">IF(B54&lt;I54,-1,IF(B54&gt;J54,1,0))</f>
        <v>1</v>
      </c>
      <c r="F54" s="108"/>
      <c r="G54" s="108"/>
      <c r="H54" s="208">
        <v>118363</v>
      </c>
      <c r="I54" s="221">
        <v>108843.88573425637</v>
      </c>
      <c r="J54" s="221">
        <v>127882.11426574363</v>
      </c>
    </row>
    <row r="55" spans="1:10" x14ac:dyDescent="0.2">
      <c r="A55" s="112" t="s">
        <v>90</v>
      </c>
      <c r="B55" s="105">
        <v>15949</v>
      </c>
      <c r="C55" s="27">
        <f t="shared" si="18"/>
        <v>-9424</v>
      </c>
      <c r="D55" s="107">
        <f t="shared" si="19"/>
        <v>-37.14184369211366</v>
      </c>
      <c r="E55" s="119">
        <f t="shared" si="20"/>
        <v>-1</v>
      </c>
      <c r="F55" s="176">
        <f>+B54-F56</f>
        <v>0</v>
      </c>
      <c r="G55" s="176">
        <f>+C54-G56</f>
        <v>0</v>
      </c>
      <c r="H55" s="99">
        <v>25373</v>
      </c>
      <c r="I55" s="224">
        <v>21255.663289127355</v>
      </c>
      <c r="J55" s="224">
        <v>29490.336710872645</v>
      </c>
    </row>
    <row r="56" spans="1:10" x14ac:dyDescent="0.2">
      <c r="A56" s="112" t="s">
        <v>91</v>
      </c>
      <c r="B56" s="105">
        <v>69145</v>
      </c>
      <c r="C56" s="27">
        <f t="shared" si="18"/>
        <v>15177</v>
      </c>
      <c r="D56" s="107">
        <f t="shared" si="19"/>
        <v>28.122220575155648</v>
      </c>
      <c r="E56" s="119">
        <f t="shared" si="20"/>
        <v>1</v>
      </c>
      <c r="F56" s="105">
        <f>SUM(B55:B59)</f>
        <v>147223</v>
      </c>
      <c r="G56" s="105">
        <f>SUM(C55:C59)</f>
        <v>28860</v>
      </c>
      <c r="H56" s="99">
        <v>53968</v>
      </c>
      <c r="I56" s="224">
        <v>48024.890604402244</v>
      </c>
      <c r="J56" s="224">
        <v>59911.109395597756</v>
      </c>
    </row>
    <row r="57" spans="1:10" x14ac:dyDescent="0.2">
      <c r="A57" s="112" t="s">
        <v>92</v>
      </c>
      <c r="B57" s="105">
        <v>31473</v>
      </c>
      <c r="C57" s="27">
        <f t="shared" si="18"/>
        <v>11526</v>
      </c>
      <c r="D57" s="107">
        <f t="shared" si="19"/>
        <v>57.783125281997293</v>
      </c>
      <c r="E57" s="119">
        <f t="shared" si="20"/>
        <v>1</v>
      </c>
      <c r="F57" s="108"/>
      <c r="G57" s="108"/>
      <c r="H57" s="99">
        <v>19947</v>
      </c>
      <c r="I57" s="224">
        <v>16184.318640915179</v>
      </c>
      <c r="J57" s="224">
        <v>23709.681359084821</v>
      </c>
    </row>
    <row r="58" spans="1:10" x14ac:dyDescent="0.2">
      <c r="A58" s="112" t="s">
        <v>93</v>
      </c>
      <c r="B58" s="105">
        <v>30386</v>
      </c>
      <c r="C58" s="27">
        <f t="shared" si="18"/>
        <v>11584</v>
      </c>
      <c r="D58" s="107">
        <f t="shared" si="19"/>
        <v>61.610466971598768</v>
      </c>
      <c r="E58" s="119">
        <f t="shared" si="20"/>
        <v>1</v>
      </c>
      <c r="F58" s="108"/>
      <c r="G58" s="108"/>
      <c r="H58" s="99">
        <v>18802</v>
      </c>
      <c r="I58" s="224">
        <v>15309.050484652857</v>
      </c>
      <c r="J58" s="224">
        <v>22294.949515347143</v>
      </c>
    </row>
    <row r="59" spans="1:10" x14ac:dyDescent="0.2">
      <c r="A59" s="112" t="s">
        <v>10</v>
      </c>
      <c r="B59" s="105">
        <v>270</v>
      </c>
      <c r="C59" s="27">
        <f t="shared" si="18"/>
        <v>-3</v>
      </c>
      <c r="D59" s="107">
        <f t="shared" si="19"/>
        <v>-1.098901098901099</v>
      </c>
      <c r="E59" s="119">
        <v>0</v>
      </c>
      <c r="F59" s="108"/>
      <c r="G59" s="108"/>
      <c r="H59" s="99">
        <v>273</v>
      </c>
      <c r="I59" s="224" t="s">
        <v>168</v>
      </c>
      <c r="J59" s="224" t="s">
        <v>168</v>
      </c>
    </row>
    <row r="60" spans="1:10" x14ac:dyDescent="0.2">
      <c r="A60" s="112"/>
      <c r="B60" s="116" t="s">
        <v>244</v>
      </c>
      <c r="C60" s="106"/>
      <c r="D60" s="107"/>
      <c r="E60" s="119"/>
      <c r="F60" s="108"/>
      <c r="G60" s="108"/>
      <c r="H60" s="99"/>
      <c r="I60" s="236"/>
      <c r="J60" s="236"/>
    </row>
    <row r="61" spans="1:10" x14ac:dyDescent="0.2">
      <c r="A61" s="113" t="s">
        <v>107</v>
      </c>
      <c r="B61" s="110">
        <v>147223</v>
      </c>
      <c r="C61" s="25">
        <f t="shared" ref="C61:C65" si="21">B61-H61</f>
        <v>28860</v>
      </c>
      <c r="D61" s="111">
        <f t="shared" ref="D61:D65" si="22">C61/H61*100</f>
        <v>24.382619568615191</v>
      </c>
      <c r="E61" s="119">
        <f>IF(B61&lt;I61,-1,IF(B61&gt;J61,1,0))</f>
        <v>1</v>
      </c>
      <c r="F61" s="108"/>
      <c r="G61" s="108"/>
      <c r="H61" s="208">
        <v>118363</v>
      </c>
      <c r="I61" s="221">
        <v>108843.88573425637</v>
      </c>
      <c r="J61" s="221">
        <v>127882.11426574363</v>
      </c>
    </row>
    <row r="62" spans="1:10" x14ac:dyDescent="0.2">
      <c r="A62" s="112" t="s">
        <v>60</v>
      </c>
      <c r="B62" s="105">
        <v>47303</v>
      </c>
      <c r="C62" s="27">
        <f t="shared" si="21"/>
        <v>6684</v>
      </c>
      <c r="D62" s="107">
        <f t="shared" si="22"/>
        <v>16.455353406041507</v>
      </c>
      <c r="E62" s="119">
        <f>IF(B62&lt;I62,-1,IF(B62&gt;J62,1,0))</f>
        <v>1</v>
      </c>
      <c r="F62" s="176">
        <f>+B61-F63</f>
        <v>0</v>
      </c>
      <c r="G62" s="176">
        <f>+C61-G63</f>
        <v>0</v>
      </c>
      <c r="H62" s="99">
        <v>40619</v>
      </c>
      <c r="I62" s="224">
        <v>34207.132635763322</v>
      </c>
      <c r="J62" s="224">
        <v>47030.867364236678</v>
      </c>
    </row>
    <row r="63" spans="1:10" x14ac:dyDescent="0.2">
      <c r="A63" s="112" t="s">
        <v>70</v>
      </c>
      <c r="B63" s="105">
        <v>22156</v>
      </c>
      <c r="C63" s="27">
        <f t="shared" si="21"/>
        <v>3186</v>
      </c>
      <c r="D63" s="107">
        <f t="shared" si="22"/>
        <v>16.794939377965211</v>
      </c>
      <c r="E63" s="119">
        <f>IF(B63&lt;I63,-1,IF(B63&gt;J63,1,0))</f>
        <v>0</v>
      </c>
      <c r="F63" s="105">
        <f>SUM(B62:B65)</f>
        <v>147223</v>
      </c>
      <c r="G63" s="105">
        <f>SUM(C62:C65)</f>
        <v>28860</v>
      </c>
      <c r="H63" s="99">
        <v>18970</v>
      </c>
      <c r="I63" s="224">
        <v>15354.08639526522</v>
      </c>
      <c r="J63" s="224">
        <v>22585.913604734778</v>
      </c>
    </row>
    <row r="64" spans="1:10" x14ac:dyDescent="0.2">
      <c r="A64" s="112" t="s">
        <v>4</v>
      </c>
      <c r="B64" s="105">
        <v>11117</v>
      </c>
      <c r="C64" s="27">
        <f t="shared" si="21"/>
        <v>3782</v>
      </c>
      <c r="D64" s="107">
        <f t="shared" si="22"/>
        <v>51.561008861622362</v>
      </c>
      <c r="E64" s="119">
        <f>IF(B64&lt;I64,-1,IF(B64&gt;J64,1,0))</f>
        <v>1</v>
      </c>
      <c r="F64" s="108"/>
      <c r="G64" s="108"/>
      <c r="H64" s="99">
        <v>7335</v>
      </c>
      <c r="I64" s="224">
        <v>5166.9011911266962</v>
      </c>
      <c r="J64" s="224">
        <v>9503.0988088733029</v>
      </c>
    </row>
    <row r="65" spans="1:10" ht="12.75" x14ac:dyDescent="0.2">
      <c r="A65" s="112" t="s">
        <v>126</v>
      </c>
      <c r="B65" s="105">
        <v>66647</v>
      </c>
      <c r="C65" s="27">
        <f t="shared" si="21"/>
        <v>15208</v>
      </c>
      <c r="D65" s="107">
        <f t="shared" si="22"/>
        <v>29.565115962596472</v>
      </c>
      <c r="E65" s="119">
        <f>IF(B65&lt;I65,-1,IF(B65&gt;J65,1,0))</f>
        <v>1</v>
      </c>
      <c r="F65" s="108"/>
      <c r="G65" s="108"/>
      <c r="H65" s="99">
        <v>51439</v>
      </c>
      <c r="I65" s="224">
        <v>45203.251754444129</v>
      </c>
      <c r="J65" s="224">
        <v>57674.748245555871</v>
      </c>
    </row>
    <row r="66" spans="1:10" x14ac:dyDescent="0.2">
      <c r="A66" s="112"/>
      <c r="B66" s="116" t="s">
        <v>244</v>
      </c>
      <c r="C66" s="106"/>
      <c r="D66" s="107"/>
      <c r="E66" s="119"/>
      <c r="F66" s="108"/>
      <c r="G66" s="108"/>
      <c r="H66" s="99"/>
      <c r="I66" s="236"/>
      <c r="J66" s="236"/>
    </row>
    <row r="67" spans="1:10" ht="12.75" x14ac:dyDescent="0.2">
      <c r="A67" s="24" t="s">
        <v>130</v>
      </c>
      <c r="B67" s="110">
        <v>147223</v>
      </c>
      <c r="C67" s="25">
        <f t="shared" ref="C67:C72" si="23">B67-H67</f>
        <v>28860</v>
      </c>
      <c r="D67" s="111">
        <f t="shared" ref="D67:D72" si="24">C67/H67*100</f>
        <v>24.382619568615191</v>
      </c>
      <c r="E67" s="119">
        <f t="shared" ref="E67:E70" si="25">IF(B67&lt;I67,-1,IF(B67&gt;J67,1,0))</f>
        <v>1</v>
      </c>
      <c r="F67" s="108"/>
      <c r="G67" s="108"/>
      <c r="H67" s="208">
        <v>118363</v>
      </c>
      <c r="I67" s="221">
        <v>108843.88573425637</v>
      </c>
      <c r="J67" s="221">
        <v>127882.11426574363</v>
      </c>
    </row>
    <row r="68" spans="1:10" x14ac:dyDescent="0.2">
      <c r="A68" s="26" t="s">
        <v>95</v>
      </c>
      <c r="B68" s="105">
        <v>92750</v>
      </c>
      <c r="C68" s="27">
        <f t="shared" si="23"/>
        <v>22208</v>
      </c>
      <c r="D68" s="107">
        <f t="shared" si="24"/>
        <v>31.48195401321199</v>
      </c>
      <c r="E68" s="119">
        <f t="shared" si="25"/>
        <v>1</v>
      </c>
      <c r="F68" s="176">
        <f>+B67-F69</f>
        <v>0</v>
      </c>
      <c r="G68" s="176">
        <f>+C67-G69</f>
        <v>0</v>
      </c>
      <c r="H68" s="99">
        <v>70542</v>
      </c>
      <c r="I68" s="224">
        <v>63214.468874985643</v>
      </c>
      <c r="J68" s="224">
        <v>77869.531125014357</v>
      </c>
    </row>
    <row r="69" spans="1:10" x14ac:dyDescent="0.2">
      <c r="A69" s="26" t="s">
        <v>96</v>
      </c>
      <c r="B69" s="105">
        <v>37206</v>
      </c>
      <c r="C69" s="27">
        <f t="shared" si="23"/>
        <v>8101</v>
      </c>
      <c r="D69" s="107">
        <f t="shared" si="24"/>
        <v>27.833705548874764</v>
      </c>
      <c r="E69" s="119">
        <f t="shared" si="25"/>
        <v>1</v>
      </c>
      <c r="F69" s="105">
        <f>SUM(B68:B72)</f>
        <v>147223</v>
      </c>
      <c r="G69" s="105">
        <f>SUM(C68:C72)</f>
        <v>28860</v>
      </c>
      <c r="H69" s="99">
        <v>29105</v>
      </c>
      <c r="I69" s="224">
        <v>24775.499526709595</v>
      </c>
      <c r="J69" s="224">
        <v>33434.500473290405</v>
      </c>
    </row>
    <row r="70" spans="1:10" x14ac:dyDescent="0.2">
      <c r="A70" s="26" t="s">
        <v>97</v>
      </c>
      <c r="B70" s="105">
        <v>11244</v>
      </c>
      <c r="C70" s="27">
        <f t="shared" si="23"/>
        <v>1161</v>
      </c>
      <c r="D70" s="107">
        <f t="shared" si="24"/>
        <v>11.514430229098483</v>
      </c>
      <c r="E70" s="119">
        <f t="shared" si="25"/>
        <v>0</v>
      </c>
      <c r="F70" s="108"/>
      <c r="G70" s="108"/>
      <c r="H70" s="45">
        <v>10083</v>
      </c>
      <c r="I70" s="224">
        <v>7402.048300567064</v>
      </c>
      <c r="J70" s="224">
        <v>12763.951699432935</v>
      </c>
    </row>
    <row r="71" spans="1:10" s="280" customFormat="1" x14ac:dyDescent="0.2">
      <c r="A71" s="306" t="s">
        <v>98</v>
      </c>
      <c r="B71" s="307">
        <v>2573</v>
      </c>
      <c r="C71" s="308">
        <f t="shared" si="23"/>
        <v>-521</v>
      </c>
      <c r="D71" s="309">
        <f t="shared" si="24"/>
        <v>-16.839043309631545</v>
      </c>
      <c r="E71" s="310">
        <v>0</v>
      </c>
      <c r="F71" s="276"/>
      <c r="G71" s="276"/>
      <c r="H71" s="278">
        <v>3094</v>
      </c>
      <c r="I71" s="279">
        <v>1861.3220906911356</v>
      </c>
      <c r="J71" s="279">
        <v>4326.6779093088644</v>
      </c>
    </row>
    <row r="72" spans="1:10" x14ac:dyDescent="0.2">
      <c r="A72" s="26" t="s">
        <v>10</v>
      </c>
      <c r="B72" s="105">
        <v>3450</v>
      </c>
      <c r="C72" s="27">
        <f t="shared" si="23"/>
        <v>-2089</v>
      </c>
      <c r="D72" s="107">
        <f t="shared" si="24"/>
        <v>-37.714388878858998</v>
      </c>
      <c r="E72" s="119">
        <v>0</v>
      </c>
      <c r="F72" s="108"/>
      <c r="G72" s="108"/>
      <c r="H72" s="45">
        <v>5539</v>
      </c>
      <c r="I72" s="224">
        <v>3613.7407414576141</v>
      </c>
      <c r="J72" s="224">
        <v>7464.2592585423863</v>
      </c>
    </row>
    <row r="73" spans="1:10" x14ac:dyDescent="0.2">
      <c r="A73" s="26"/>
      <c r="B73" s="116" t="s">
        <v>244</v>
      </c>
      <c r="C73" s="45"/>
      <c r="D73" s="107"/>
      <c r="E73" s="119"/>
      <c r="F73" s="108"/>
      <c r="G73" s="108"/>
      <c r="I73" s="35"/>
      <c r="J73" s="35"/>
    </row>
    <row r="74" spans="1:10" x14ac:dyDescent="0.2">
      <c r="A74" s="24" t="s">
        <v>108</v>
      </c>
      <c r="B74" s="105" t="s">
        <v>244</v>
      </c>
      <c r="C74" s="45"/>
      <c r="D74" s="107"/>
      <c r="E74" s="119"/>
      <c r="F74" s="108"/>
      <c r="G74" s="108"/>
      <c r="I74" s="35"/>
      <c r="J74" s="35"/>
    </row>
    <row r="75" spans="1:10" x14ac:dyDescent="0.2">
      <c r="A75" s="26" t="s">
        <v>55</v>
      </c>
      <c r="B75" s="114">
        <v>45.644362633555893</v>
      </c>
      <c r="C75" s="115">
        <f t="shared" ref="C75:C78" si="26">B75-H75</f>
        <v>-2.7930713618649676</v>
      </c>
      <c r="D75" s="115">
        <f t="shared" ref="D75:D78" si="27">C75/H75*100</f>
        <v>-5.7663487337686314</v>
      </c>
      <c r="E75" s="119">
        <f>IF(B75&lt;I75,-1,IF(B75&gt;J75,1,0))</f>
        <v>0</v>
      </c>
      <c r="F75" s="108"/>
      <c r="G75" s="108"/>
      <c r="H75" s="68">
        <v>48.437433995420861</v>
      </c>
      <c r="I75" s="68">
        <v>44.133444151061532</v>
      </c>
      <c r="J75" s="68">
        <v>52.741423839780197</v>
      </c>
    </row>
    <row r="76" spans="1:10" x14ac:dyDescent="0.2">
      <c r="A76" s="26" t="s">
        <v>77</v>
      </c>
      <c r="B76" s="114">
        <v>22.21324113759399</v>
      </c>
      <c r="C76" s="115">
        <f t="shared" si="26"/>
        <v>-15.151475877013617</v>
      </c>
      <c r="D76" s="115">
        <f t="shared" si="27"/>
        <v>-40.550222476167022</v>
      </c>
      <c r="E76" s="119">
        <f>IF(B76&lt;I76,-1,IF(B76&gt;J76,1,0))</f>
        <v>-1</v>
      </c>
      <c r="F76" s="108"/>
      <c r="G76" s="108"/>
      <c r="H76" s="68">
        <v>37.364717014607606</v>
      </c>
      <c r="I76" s="68">
        <v>33.13857067511676</v>
      </c>
      <c r="J76" s="68">
        <v>41.590863354098452</v>
      </c>
    </row>
    <row r="77" spans="1:10" ht="22.5" x14ac:dyDescent="0.2">
      <c r="A77" s="26" t="s">
        <v>100</v>
      </c>
      <c r="B77" s="114">
        <v>26.64529319467746</v>
      </c>
      <c r="C77" s="115">
        <f t="shared" si="26"/>
        <v>6.221681086163823</v>
      </c>
      <c r="D77" s="115">
        <f t="shared" si="27"/>
        <v>30.463176900869058</v>
      </c>
      <c r="E77" s="119">
        <f>IF(B77&lt;I77,-1,IF(B77&gt;J77,1,0))</f>
        <v>1</v>
      </c>
      <c r="F77" s="108"/>
      <c r="G77" s="108"/>
      <c r="H77" s="304">
        <v>20.423612108513638</v>
      </c>
      <c r="I77" s="304">
        <v>17.004074448429858</v>
      </c>
      <c r="J77" s="304">
        <v>23.843149768597417</v>
      </c>
    </row>
    <row r="78" spans="1:10" ht="12" thickBot="1" x14ac:dyDescent="0.25">
      <c r="A78" s="311" t="s">
        <v>101</v>
      </c>
      <c r="B78" s="117">
        <v>20.63943813127025</v>
      </c>
      <c r="C78" s="115">
        <f t="shared" si="26"/>
        <v>4.7544064913151978</v>
      </c>
      <c r="D78" s="115">
        <f t="shared" si="27"/>
        <v>29.93010400657062</v>
      </c>
      <c r="E78" s="312">
        <f>IF(B78&lt;I78,-1,IF(B78&gt;J78,1,0))</f>
        <v>1</v>
      </c>
      <c r="F78" s="108"/>
      <c r="G78" s="108"/>
      <c r="H78" s="76">
        <v>15.885031639955052</v>
      </c>
      <c r="I78" s="76">
        <v>13.024664056194011</v>
      </c>
      <c r="J78" s="76">
        <v>18.745399223716095</v>
      </c>
    </row>
    <row r="79" spans="1:10" ht="12.75" customHeight="1" x14ac:dyDescent="0.2">
      <c r="A79" s="365" t="s">
        <v>109</v>
      </c>
      <c r="B79" s="365"/>
      <c r="C79" s="365"/>
      <c r="D79" s="365"/>
      <c r="E79" s="365"/>
      <c r="F79" s="266"/>
      <c r="G79" s="266"/>
    </row>
    <row r="80" spans="1:10" x14ac:dyDescent="0.2">
      <c r="A80" s="362" t="s">
        <v>110</v>
      </c>
      <c r="B80" s="362"/>
      <c r="C80" s="362"/>
      <c r="D80" s="362"/>
      <c r="E80" s="362"/>
      <c r="F80" s="264"/>
      <c r="G80" s="264"/>
    </row>
    <row r="81" spans="1:7" x14ac:dyDescent="0.2">
      <c r="A81" s="363" t="s">
        <v>111</v>
      </c>
      <c r="B81" s="363"/>
      <c r="C81" s="363"/>
      <c r="D81" s="363"/>
      <c r="E81" s="363"/>
      <c r="F81" s="265"/>
      <c r="G81" s="265"/>
    </row>
    <row r="82" spans="1:7" x14ac:dyDescent="0.2">
      <c r="A82" s="364" t="s">
        <v>232</v>
      </c>
      <c r="B82" s="364"/>
      <c r="C82" s="364"/>
      <c r="D82" s="364"/>
      <c r="E82" s="364"/>
      <c r="F82" s="266"/>
      <c r="G82" s="266"/>
    </row>
    <row r="83" spans="1:7" ht="12.75" customHeight="1" x14ac:dyDescent="0.2">
      <c r="A83" s="360" t="s">
        <v>66</v>
      </c>
      <c r="B83" s="360"/>
      <c r="C83" s="360"/>
      <c r="D83" s="360"/>
      <c r="E83" s="360"/>
      <c r="F83" s="263"/>
      <c r="G83" s="263"/>
    </row>
    <row r="84" spans="1:7" ht="10.15" customHeight="1" x14ac:dyDescent="0.2">
      <c r="A84" s="341" t="s">
        <v>237</v>
      </c>
      <c r="B84" s="341"/>
      <c r="C84" s="341"/>
      <c r="D84" s="341"/>
      <c r="E84" s="341"/>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86"/>
  <sheetViews>
    <sheetView view="pageBreakPreview" zoomScaleNormal="100" zoomScaleSheetLayoutView="100" workbookViewId="0">
      <pane xSplit="1" ySplit="5" topLeftCell="B45" activePane="bottomRight" state="frozen"/>
      <selection activeCell="J8" sqref="J8"/>
      <selection pane="topRight" activeCell="J8" sqref="J8"/>
      <selection pane="bottomLeft" activeCell="J8" sqref="J8"/>
      <selection pane="bottomRight" activeCell="K67" sqref="K67"/>
    </sheetView>
  </sheetViews>
  <sheetFormatPr baseColWidth="10" defaultColWidth="11.42578125" defaultRowHeight="11.25" x14ac:dyDescent="0.2"/>
  <cols>
    <col min="1" max="1" width="42" style="10" customWidth="1"/>
    <col min="2" max="4" width="9.28515625" style="10" customWidth="1"/>
    <col min="5" max="5" width="19.28515625" style="10" customWidth="1"/>
    <col min="6" max="6" width="7.5703125" style="10" bestFit="1" customWidth="1"/>
    <col min="7" max="7" width="7.7109375" style="10" bestFit="1" customWidth="1"/>
    <col min="8" max="10" width="11.42578125" style="10" customWidth="1"/>
    <col min="11" max="16384" width="11.42578125" style="10"/>
  </cols>
  <sheetData>
    <row r="1" spans="1:10" x14ac:dyDescent="0.2">
      <c r="A1" s="359" t="s">
        <v>253</v>
      </c>
      <c r="B1" s="359"/>
      <c r="C1" s="359"/>
      <c r="D1" s="359"/>
      <c r="E1" s="359"/>
      <c r="F1" s="267"/>
      <c r="G1" s="267"/>
    </row>
    <row r="2" spans="1:10" ht="12.75" x14ac:dyDescent="0.2">
      <c r="A2" s="359" t="s">
        <v>254</v>
      </c>
      <c r="B2" s="359"/>
      <c r="C2" s="359"/>
      <c r="D2" s="359"/>
      <c r="E2" s="359"/>
      <c r="F2" s="267"/>
      <c r="G2" s="267"/>
    </row>
    <row r="3" spans="1:10" ht="12" thickBot="1" x14ac:dyDescent="0.25">
      <c r="A3" s="330" t="s">
        <v>266</v>
      </c>
      <c r="B3" s="330"/>
      <c r="C3" s="330"/>
      <c r="D3" s="330"/>
      <c r="E3" s="330"/>
      <c r="F3" s="261"/>
      <c r="G3" s="261"/>
      <c r="H3" s="326" t="s">
        <v>235</v>
      </c>
      <c r="I3" s="326"/>
      <c r="J3" s="326"/>
    </row>
    <row r="4" spans="1:10" ht="15" customHeight="1" x14ac:dyDescent="0.2">
      <c r="A4" s="349" t="s">
        <v>83</v>
      </c>
      <c r="B4" s="3" t="s">
        <v>265</v>
      </c>
      <c r="C4" s="350" t="s">
        <v>78</v>
      </c>
      <c r="D4" s="350"/>
      <c r="E4" s="351" t="s">
        <v>112</v>
      </c>
      <c r="F4" s="155"/>
      <c r="G4" s="155"/>
      <c r="H4" s="352" t="s">
        <v>233</v>
      </c>
      <c r="I4" s="346" t="s">
        <v>79</v>
      </c>
      <c r="J4" s="347"/>
    </row>
    <row r="5" spans="1:10" ht="12" thickBot="1" x14ac:dyDescent="0.25">
      <c r="A5" s="345"/>
      <c r="B5" s="6" t="s">
        <v>239</v>
      </c>
      <c r="C5" s="6" t="s">
        <v>53</v>
      </c>
      <c r="D5" s="6" t="s">
        <v>52</v>
      </c>
      <c r="E5" s="334"/>
      <c r="F5" s="335" t="s">
        <v>204</v>
      </c>
      <c r="G5" s="335"/>
      <c r="H5" s="328"/>
      <c r="I5" s="259" t="s">
        <v>80</v>
      </c>
      <c r="J5" s="259" t="s">
        <v>81</v>
      </c>
    </row>
    <row r="6" spans="1:10" x14ac:dyDescent="0.2">
      <c r="A6" s="314"/>
      <c r="F6" s="43"/>
      <c r="G6" s="43"/>
    </row>
    <row r="7" spans="1:10" x14ac:dyDescent="0.2">
      <c r="A7" s="101" t="s">
        <v>84</v>
      </c>
      <c r="B7" s="102">
        <v>885730</v>
      </c>
      <c r="C7" s="13">
        <f>B7-H7</f>
        <v>67788</v>
      </c>
      <c r="D7" s="103">
        <f>C7/H7*100</f>
        <v>8.2876291962021753</v>
      </c>
      <c r="E7" s="118">
        <f>IF(B7&lt;I7,-1,IF(B7&gt;J7,1,0))</f>
        <v>1</v>
      </c>
      <c r="F7" s="335"/>
      <c r="G7" s="335"/>
      <c r="H7" s="208">
        <v>817942</v>
      </c>
      <c r="I7" s="221">
        <v>765178.99932733865</v>
      </c>
      <c r="J7" s="221">
        <v>870705.00067266135</v>
      </c>
    </row>
    <row r="8" spans="1:10" x14ac:dyDescent="0.2">
      <c r="A8" s="104"/>
      <c r="B8" s="105" t="s">
        <v>244</v>
      </c>
      <c r="C8" s="106"/>
      <c r="D8" s="107"/>
      <c r="E8" s="119"/>
      <c r="F8" s="105"/>
      <c r="G8" s="108"/>
      <c r="H8" s="45"/>
      <c r="I8" s="231"/>
      <c r="J8" s="231"/>
    </row>
    <row r="9" spans="1:10" x14ac:dyDescent="0.2">
      <c r="A9" s="109" t="s">
        <v>85</v>
      </c>
      <c r="B9" s="110">
        <v>885730</v>
      </c>
      <c r="C9" s="25">
        <f t="shared" ref="C9:C12" si="0">B9-H9</f>
        <v>67788</v>
      </c>
      <c r="D9" s="111">
        <f t="shared" ref="D9:D12" si="1">C9/H9*100</f>
        <v>8.2876291962021753</v>
      </c>
      <c r="E9" s="119">
        <f>IF(B9&lt;I9,-1,IF(B9&gt;J9,1,0))</f>
        <v>1</v>
      </c>
      <c r="F9" s="176">
        <f>+B9-F10</f>
        <v>0</v>
      </c>
      <c r="G9" s="176">
        <f>+C9-G10</f>
        <v>0</v>
      </c>
      <c r="H9" s="208">
        <v>817942</v>
      </c>
      <c r="I9" s="221">
        <v>765178.99932733865</v>
      </c>
      <c r="J9" s="221">
        <v>870705.00067266135</v>
      </c>
    </row>
    <row r="10" spans="1:10" x14ac:dyDescent="0.2">
      <c r="A10" s="112" t="s">
        <v>86</v>
      </c>
      <c r="B10" s="105">
        <v>815032</v>
      </c>
      <c r="C10" s="27">
        <f t="shared" si="0"/>
        <v>47249</v>
      </c>
      <c r="D10" s="107">
        <f t="shared" si="1"/>
        <v>6.1539523537249456</v>
      </c>
      <c r="E10" s="119">
        <f>IF(B10&lt;I10,-1,IF(B10&gt;J10,1,0))</f>
        <v>0</v>
      </c>
      <c r="F10" s="105">
        <f>SUM(B10:B12)</f>
        <v>885730</v>
      </c>
      <c r="G10" s="105">
        <f>SUM(C10:C12)</f>
        <v>67788</v>
      </c>
      <c r="H10" s="45">
        <v>767783</v>
      </c>
      <c r="I10" s="224">
        <v>717397.56362856727</v>
      </c>
      <c r="J10" s="224">
        <v>818168.43637143273</v>
      </c>
    </row>
    <row r="11" spans="1:10" x14ac:dyDescent="0.2">
      <c r="A11" s="112" t="s">
        <v>87</v>
      </c>
      <c r="B11" s="105">
        <v>37676</v>
      </c>
      <c r="C11" s="27">
        <f t="shared" si="0"/>
        <v>16477</v>
      </c>
      <c r="D11" s="107">
        <f t="shared" si="1"/>
        <v>77.725364403981317</v>
      </c>
      <c r="E11" s="119">
        <f>IF(B11&lt;I11,-1,IF(B11&gt;J11,1,0))</f>
        <v>1</v>
      </c>
      <c r="F11" s="108"/>
      <c r="G11" s="108"/>
      <c r="H11" s="45">
        <v>21199</v>
      </c>
      <c r="I11" s="224">
        <v>16813.156529325974</v>
      </c>
      <c r="J11" s="224">
        <v>25584.843470674026</v>
      </c>
    </row>
    <row r="12" spans="1:10" x14ac:dyDescent="0.2">
      <c r="A12" s="112" t="s">
        <v>88</v>
      </c>
      <c r="B12" s="105">
        <v>33022</v>
      </c>
      <c r="C12" s="27">
        <f t="shared" si="0"/>
        <v>4062</v>
      </c>
      <c r="D12" s="107">
        <f t="shared" si="1"/>
        <v>14.026243093922652</v>
      </c>
      <c r="E12" s="119">
        <f>IF(B12&lt;I12,-1,IF(B12&gt;J12,1,0))</f>
        <v>0</v>
      </c>
      <c r="F12" s="108"/>
      <c r="G12" s="108"/>
      <c r="H12" s="45">
        <v>28960</v>
      </c>
      <c r="I12" s="224">
        <v>23097.545385286918</v>
      </c>
      <c r="J12" s="224">
        <v>34822.454614713082</v>
      </c>
    </row>
    <row r="13" spans="1:10" x14ac:dyDescent="0.2">
      <c r="A13" s="112"/>
      <c r="B13" s="105" t="s">
        <v>244</v>
      </c>
      <c r="C13" s="106"/>
      <c r="D13" s="107"/>
      <c r="E13" s="119"/>
      <c r="F13" s="108"/>
      <c r="G13" s="108"/>
      <c r="H13" s="45"/>
      <c r="I13" s="231"/>
      <c r="J13" s="231"/>
    </row>
    <row r="14" spans="1:10" x14ac:dyDescent="0.2">
      <c r="A14" s="109" t="s">
        <v>89</v>
      </c>
      <c r="B14" s="110">
        <v>885730</v>
      </c>
      <c r="C14" s="25">
        <f t="shared" ref="C14:C16" si="2">B14-H14</f>
        <v>67788</v>
      </c>
      <c r="D14" s="111">
        <f t="shared" ref="D14:D16" si="3">C14/H14*100</f>
        <v>8.2876291962021753</v>
      </c>
      <c r="E14" s="119">
        <f>IF(B14&lt;I14,-1,IF(B14&gt;J14,1,0))</f>
        <v>1</v>
      </c>
      <c r="F14" s="176">
        <f>+B14-F15</f>
        <v>0</v>
      </c>
      <c r="G14" s="176">
        <f>+C14-G15</f>
        <v>0</v>
      </c>
      <c r="H14" s="208">
        <v>817942</v>
      </c>
      <c r="I14" s="221">
        <v>765178.99932733865</v>
      </c>
      <c r="J14" s="221">
        <v>870705.00067266135</v>
      </c>
    </row>
    <row r="15" spans="1:10" x14ac:dyDescent="0.2">
      <c r="A15" s="112" t="s">
        <v>23</v>
      </c>
      <c r="B15" s="105">
        <v>162078</v>
      </c>
      <c r="C15" s="27">
        <f t="shared" si="2"/>
        <v>40577</v>
      </c>
      <c r="D15" s="107">
        <f t="shared" si="3"/>
        <v>33.396432951169125</v>
      </c>
      <c r="E15" s="119">
        <f>IF(B15&lt;I15,-1,IF(B15&gt;J15,1,0))</f>
        <v>1</v>
      </c>
      <c r="F15" s="105">
        <f>SUM(B15:B16)</f>
        <v>885730</v>
      </c>
      <c r="G15" s="105">
        <f>SUM(C15:C16)</f>
        <v>67788</v>
      </c>
      <c r="H15" s="45">
        <v>121501</v>
      </c>
      <c r="I15" s="224">
        <v>101557.74129422003</v>
      </c>
      <c r="J15" s="224">
        <v>141444.25870577997</v>
      </c>
    </row>
    <row r="16" spans="1:10" x14ac:dyDescent="0.2">
      <c r="A16" s="112" t="s">
        <v>24</v>
      </c>
      <c r="B16" s="105">
        <v>723652</v>
      </c>
      <c r="C16" s="27">
        <f t="shared" si="2"/>
        <v>27211</v>
      </c>
      <c r="D16" s="107">
        <f t="shared" si="3"/>
        <v>3.9071507852064999</v>
      </c>
      <c r="E16" s="119">
        <f>IF(B16&lt;I16,-1,IF(B16&gt;J16,1,0))</f>
        <v>0</v>
      </c>
      <c r="F16" s="108"/>
      <c r="G16" s="108"/>
      <c r="H16" s="45">
        <v>696441</v>
      </c>
      <c r="I16" s="224">
        <v>651406.966800767</v>
      </c>
      <c r="J16" s="224">
        <v>741475.033199233</v>
      </c>
    </row>
    <row r="17" spans="1:10" x14ac:dyDescent="0.2">
      <c r="A17" s="112"/>
      <c r="B17" s="105" t="s">
        <v>244</v>
      </c>
      <c r="C17" s="106"/>
      <c r="D17" s="107"/>
      <c r="E17" s="119"/>
      <c r="F17" s="108"/>
      <c r="G17" s="108"/>
      <c r="H17" s="45"/>
      <c r="I17" s="231"/>
      <c r="J17" s="231"/>
    </row>
    <row r="18" spans="1:10" ht="12.75" x14ac:dyDescent="0.2">
      <c r="A18" s="113" t="s">
        <v>125</v>
      </c>
      <c r="B18" s="110">
        <v>885730</v>
      </c>
      <c r="C18" s="25">
        <f t="shared" ref="C18:C23" si="4">B18-H18</f>
        <v>67788</v>
      </c>
      <c r="D18" s="111">
        <f t="shared" ref="D18:D23" si="5">C18/H18*100</f>
        <v>8.2876291962021753</v>
      </c>
      <c r="E18" s="119">
        <f t="shared" ref="E18:E22" si="6">IF(B18&lt;I18,-1,IF(B18&gt;J18,1,0))</f>
        <v>1</v>
      </c>
      <c r="F18" s="176">
        <f>+B18-F19</f>
        <v>0</v>
      </c>
      <c r="G18" s="176">
        <f>+C18-G19</f>
        <v>0</v>
      </c>
      <c r="H18" s="208">
        <v>817942</v>
      </c>
      <c r="I18" s="221">
        <v>765178.99932733865</v>
      </c>
      <c r="J18" s="221">
        <v>870705.00067266135</v>
      </c>
    </row>
    <row r="19" spans="1:10" x14ac:dyDescent="0.2">
      <c r="A19" s="112" t="s">
        <v>90</v>
      </c>
      <c r="B19" s="105">
        <v>16213</v>
      </c>
      <c r="C19" s="27">
        <f t="shared" si="4"/>
        <v>-4203</v>
      </c>
      <c r="D19" s="107">
        <f t="shared" si="5"/>
        <v>-20.586794670846395</v>
      </c>
      <c r="E19" s="119">
        <f t="shared" si="6"/>
        <v>0</v>
      </c>
      <c r="F19" s="105">
        <f>SUM(B19:B23)</f>
        <v>885730</v>
      </c>
      <c r="G19" s="105">
        <f>SUM(C19:C23)</f>
        <v>67788</v>
      </c>
      <c r="H19" s="45">
        <v>20416</v>
      </c>
      <c r="I19" s="224">
        <v>14636.057485236655</v>
      </c>
      <c r="J19" s="224">
        <v>26195.942514763345</v>
      </c>
    </row>
    <row r="20" spans="1:10" x14ac:dyDescent="0.2">
      <c r="A20" s="112" t="s">
        <v>91</v>
      </c>
      <c r="B20" s="105">
        <v>137786</v>
      </c>
      <c r="C20" s="27">
        <f t="shared" si="4"/>
        <v>-78806</v>
      </c>
      <c r="D20" s="107">
        <f t="shared" si="5"/>
        <v>-36.384538671788427</v>
      </c>
      <c r="E20" s="119">
        <f t="shared" si="6"/>
        <v>-1</v>
      </c>
      <c r="F20" s="108"/>
      <c r="G20" s="108"/>
      <c r="H20" s="45">
        <v>216592</v>
      </c>
      <c r="I20" s="224">
        <v>191495.50637674125</v>
      </c>
      <c r="J20" s="224">
        <v>241688.49362325875</v>
      </c>
    </row>
    <row r="21" spans="1:10" x14ac:dyDescent="0.2">
      <c r="A21" s="112" t="s">
        <v>92</v>
      </c>
      <c r="B21" s="105">
        <v>495441</v>
      </c>
      <c r="C21" s="27">
        <f t="shared" si="4"/>
        <v>84489</v>
      </c>
      <c r="D21" s="107">
        <f t="shared" si="5"/>
        <v>20.559335396834665</v>
      </c>
      <c r="E21" s="119">
        <f t="shared" si="6"/>
        <v>1</v>
      </c>
      <c r="F21" s="108"/>
      <c r="G21" s="108"/>
      <c r="H21" s="45">
        <v>410952</v>
      </c>
      <c r="I21" s="224">
        <v>373207.54772243201</v>
      </c>
      <c r="J21" s="224">
        <v>448696.45227756799</v>
      </c>
    </row>
    <row r="22" spans="1:10" x14ac:dyDescent="0.2">
      <c r="A22" s="112" t="s">
        <v>93</v>
      </c>
      <c r="B22" s="105">
        <v>236290</v>
      </c>
      <c r="C22" s="27">
        <f t="shared" si="4"/>
        <v>66859</v>
      </c>
      <c r="D22" s="107">
        <f t="shared" si="5"/>
        <v>39.460901487921333</v>
      </c>
      <c r="E22" s="119">
        <f t="shared" si="6"/>
        <v>1</v>
      </c>
      <c r="F22" s="108"/>
      <c r="G22" s="108"/>
      <c r="H22" s="45">
        <v>169431</v>
      </c>
      <c r="I22" s="224">
        <v>147556.34572540422</v>
      </c>
      <c r="J22" s="224">
        <v>191305.65427459578</v>
      </c>
    </row>
    <row r="23" spans="1:10" x14ac:dyDescent="0.2">
      <c r="A23" s="112" t="s">
        <v>10</v>
      </c>
      <c r="B23" s="105">
        <v>0</v>
      </c>
      <c r="C23" s="27">
        <f t="shared" si="4"/>
        <v>-551</v>
      </c>
      <c r="D23" s="107">
        <f t="shared" si="5"/>
        <v>-100</v>
      </c>
      <c r="E23" s="119">
        <v>0</v>
      </c>
      <c r="F23" s="108"/>
      <c r="G23" s="108"/>
      <c r="H23" s="45">
        <v>551</v>
      </c>
      <c r="I23" s="224">
        <v>63.433127408126325</v>
      </c>
      <c r="J23" s="224">
        <v>1038.5668725918736</v>
      </c>
    </row>
    <row r="24" spans="1:10" x14ac:dyDescent="0.2">
      <c r="A24" s="112"/>
      <c r="B24" s="105" t="s">
        <v>244</v>
      </c>
      <c r="C24" s="106"/>
      <c r="D24" s="107"/>
      <c r="E24" s="119"/>
      <c r="F24" s="108"/>
      <c r="G24" s="108"/>
      <c r="H24" s="45"/>
      <c r="I24" s="235"/>
      <c r="J24" s="235"/>
    </row>
    <row r="25" spans="1:10" x14ac:dyDescent="0.2">
      <c r="A25" s="113" t="s">
        <v>94</v>
      </c>
      <c r="B25" s="110">
        <v>885730</v>
      </c>
      <c r="C25" s="25">
        <f t="shared" ref="C25:C29" si="7">B25-H25</f>
        <v>67788</v>
      </c>
      <c r="D25" s="111">
        <f t="shared" ref="D25:D29" si="8">C25/H25*100</f>
        <v>8.2876291962021753</v>
      </c>
      <c r="E25" s="119">
        <f>IF(B25&lt;I25,-1,IF(B25&gt;J25,1,0))</f>
        <v>1</v>
      </c>
      <c r="F25" s="176">
        <f>+B25-F26</f>
        <v>0</v>
      </c>
      <c r="G25" s="176">
        <f>+C25-G26</f>
        <v>0</v>
      </c>
      <c r="H25" s="208">
        <v>817942</v>
      </c>
      <c r="I25" s="221">
        <v>765178.99932733865</v>
      </c>
      <c r="J25" s="221">
        <v>870705.00067266135</v>
      </c>
    </row>
    <row r="26" spans="1:10" x14ac:dyDescent="0.2">
      <c r="A26" s="112" t="s">
        <v>70</v>
      </c>
      <c r="B26" s="105">
        <v>154196</v>
      </c>
      <c r="C26" s="27">
        <f t="shared" si="7"/>
        <v>22976</v>
      </c>
      <c r="D26" s="107">
        <f t="shared" si="8"/>
        <v>17.509525986892243</v>
      </c>
      <c r="E26" s="119">
        <f>IF(B26&lt;I26,-1,IF(B26&gt;J26,1,0))</f>
        <v>1</v>
      </c>
      <c r="F26" s="105">
        <f>SUM(B26:B29)</f>
        <v>885730</v>
      </c>
      <c r="G26" s="105">
        <f>SUM(C26:C29)</f>
        <v>67788</v>
      </c>
      <c r="H26" s="45">
        <v>131220</v>
      </c>
      <c r="I26" s="224">
        <v>111196.13127004406</v>
      </c>
      <c r="J26" s="224">
        <v>151243.86872995592</v>
      </c>
    </row>
    <row r="27" spans="1:10" x14ac:dyDescent="0.2">
      <c r="A27" s="112" t="s">
        <v>60</v>
      </c>
      <c r="B27" s="105">
        <v>134332</v>
      </c>
      <c r="C27" s="27">
        <f t="shared" si="7"/>
        <v>-13778</v>
      </c>
      <c r="D27" s="107">
        <f t="shared" si="8"/>
        <v>-9.3025454054419026</v>
      </c>
      <c r="E27" s="119">
        <f>IF(B27&lt;I27,-1,IF(B27&gt;J27,1,0))</f>
        <v>0</v>
      </c>
      <c r="F27" s="108"/>
      <c r="G27" s="108"/>
      <c r="H27" s="99">
        <v>148110</v>
      </c>
      <c r="I27" s="224">
        <v>130685.92095218402</v>
      </c>
      <c r="J27" s="224">
        <v>165534.07904781599</v>
      </c>
    </row>
    <row r="28" spans="1:10" x14ac:dyDescent="0.2">
      <c r="A28" s="112" t="s">
        <v>4</v>
      </c>
      <c r="B28" s="105">
        <v>104319</v>
      </c>
      <c r="C28" s="27">
        <f t="shared" si="7"/>
        <v>-13672</v>
      </c>
      <c r="D28" s="107">
        <f t="shared" si="8"/>
        <v>-11.587324456950105</v>
      </c>
      <c r="E28" s="119">
        <f>IF(B28&lt;I28,-1,IF(B28&gt;J28,1,0))</f>
        <v>0</v>
      </c>
      <c r="F28" s="108"/>
      <c r="G28" s="108"/>
      <c r="H28" s="45">
        <v>117991</v>
      </c>
      <c r="I28" s="224">
        <v>98106.911960917496</v>
      </c>
      <c r="J28" s="224">
        <v>137875.0880390825</v>
      </c>
    </row>
    <row r="29" spans="1:10" ht="12.75" x14ac:dyDescent="0.2">
      <c r="A29" s="112" t="s">
        <v>126</v>
      </c>
      <c r="B29" s="105">
        <v>492883</v>
      </c>
      <c r="C29" s="27">
        <f t="shared" si="7"/>
        <v>72262</v>
      </c>
      <c r="D29" s="107">
        <f t="shared" si="8"/>
        <v>17.179836479871426</v>
      </c>
      <c r="E29" s="119">
        <f>IF(B29&lt;I29,-1,IF(B29&gt;J29,1,0))</f>
        <v>1</v>
      </c>
      <c r="F29" s="108"/>
      <c r="G29" s="108"/>
      <c r="H29" s="45">
        <v>420621</v>
      </c>
      <c r="I29" s="224">
        <v>380764.88506152877</v>
      </c>
      <c r="J29" s="224">
        <v>460477.11493847123</v>
      </c>
    </row>
    <row r="30" spans="1:10" x14ac:dyDescent="0.2">
      <c r="A30" s="112"/>
      <c r="B30" s="105" t="s">
        <v>244</v>
      </c>
      <c r="C30" s="106"/>
      <c r="D30" s="107"/>
      <c r="E30" s="119"/>
      <c r="F30" s="108"/>
      <c r="G30" s="108"/>
      <c r="H30" s="45"/>
      <c r="I30" s="231"/>
      <c r="J30" s="231"/>
    </row>
    <row r="31" spans="1:10" ht="12.75" x14ac:dyDescent="0.2">
      <c r="A31" s="24" t="s">
        <v>127</v>
      </c>
      <c r="B31" s="110">
        <v>885730</v>
      </c>
      <c r="C31" s="25">
        <f t="shared" ref="C31:C36" si="9">B31-H31</f>
        <v>67788</v>
      </c>
      <c r="D31" s="111">
        <f t="shared" ref="D31:D36" si="10">C31/H31*100</f>
        <v>8.2876291962021753</v>
      </c>
      <c r="E31" s="119">
        <f t="shared" ref="E31:E35" si="11">IF(B31&lt;I31,-1,IF(B31&gt;J31,1,0))</f>
        <v>1</v>
      </c>
      <c r="F31" s="176">
        <f>+B31-F32</f>
        <v>0</v>
      </c>
      <c r="G31" s="176">
        <f>+C31-G32</f>
        <v>0</v>
      </c>
      <c r="H31" s="208">
        <v>817942</v>
      </c>
      <c r="I31" s="221">
        <v>765178.99932733865</v>
      </c>
      <c r="J31" s="221">
        <v>870705.00067266135</v>
      </c>
    </row>
    <row r="32" spans="1:10" x14ac:dyDescent="0.2">
      <c r="A32" s="26" t="s">
        <v>95</v>
      </c>
      <c r="B32" s="105">
        <v>133016</v>
      </c>
      <c r="C32" s="27">
        <f t="shared" si="9"/>
        <v>36111</v>
      </c>
      <c r="D32" s="107">
        <f t="shared" si="10"/>
        <v>37.264331045869667</v>
      </c>
      <c r="E32" s="119">
        <f t="shared" si="11"/>
        <v>1</v>
      </c>
      <c r="F32" s="105">
        <f>SUM(B32:B36)</f>
        <v>885730</v>
      </c>
      <c r="G32" s="105">
        <f>SUM(C32:C36)</f>
        <v>67788</v>
      </c>
      <c r="H32" s="45">
        <v>96905</v>
      </c>
      <c r="I32" s="224">
        <v>79904.09732766122</v>
      </c>
      <c r="J32" s="224">
        <v>113905.90267233878</v>
      </c>
    </row>
    <row r="33" spans="1:10" x14ac:dyDescent="0.2">
      <c r="A33" s="26" t="s">
        <v>96</v>
      </c>
      <c r="B33" s="105">
        <v>429800</v>
      </c>
      <c r="C33" s="27">
        <f t="shared" si="9"/>
        <v>43600</v>
      </c>
      <c r="D33" s="107">
        <f t="shared" si="10"/>
        <v>11.289487312273433</v>
      </c>
      <c r="E33" s="119">
        <f t="shared" si="11"/>
        <v>1</v>
      </c>
      <c r="F33" s="108"/>
      <c r="G33" s="108"/>
      <c r="H33" s="45">
        <v>386200</v>
      </c>
      <c r="I33" s="224">
        <v>347889.73596508923</v>
      </c>
      <c r="J33" s="224">
        <v>424510.26403491077</v>
      </c>
    </row>
    <row r="34" spans="1:10" x14ac:dyDescent="0.2">
      <c r="A34" s="26" t="s">
        <v>97</v>
      </c>
      <c r="B34" s="105">
        <v>165537</v>
      </c>
      <c r="C34" s="27">
        <f t="shared" si="9"/>
        <v>9437</v>
      </c>
      <c r="D34" s="107">
        <f t="shared" si="10"/>
        <v>6.0454836643177456</v>
      </c>
      <c r="E34" s="119">
        <f t="shared" si="11"/>
        <v>0</v>
      </c>
      <c r="F34" s="108"/>
      <c r="G34" s="108"/>
      <c r="H34" s="45">
        <v>156100</v>
      </c>
      <c r="I34" s="224">
        <v>131005.67223609591</v>
      </c>
      <c r="J34" s="224">
        <v>181194.32776390409</v>
      </c>
    </row>
    <row r="35" spans="1:10" x14ac:dyDescent="0.2">
      <c r="A35" s="26" t="s">
        <v>98</v>
      </c>
      <c r="B35" s="105">
        <v>52900</v>
      </c>
      <c r="C35" s="27">
        <f t="shared" si="9"/>
        <v>-11913</v>
      </c>
      <c r="D35" s="107">
        <f t="shared" si="10"/>
        <v>-18.380571798867511</v>
      </c>
      <c r="E35" s="119">
        <f t="shared" si="11"/>
        <v>0</v>
      </c>
      <c r="F35" s="108"/>
      <c r="G35" s="108"/>
      <c r="H35" s="45">
        <v>64813</v>
      </c>
      <c r="I35" s="224">
        <v>45245.181879266827</v>
      </c>
      <c r="J35" s="224">
        <v>84380.818120733165</v>
      </c>
    </row>
    <row r="36" spans="1:10" x14ac:dyDescent="0.2">
      <c r="A36" s="26" t="s">
        <v>10</v>
      </c>
      <c r="B36" s="105">
        <v>104477</v>
      </c>
      <c r="C36" s="27">
        <f t="shared" si="9"/>
        <v>-9447</v>
      </c>
      <c r="D36" s="107">
        <f t="shared" si="10"/>
        <v>-8.2923703521645997</v>
      </c>
      <c r="E36" s="119">
        <v>0</v>
      </c>
      <c r="F36" s="108"/>
      <c r="G36" s="108"/>
      <c r="H36" s="45">
        <v>113924</v>
      </c>
      <c r="I36" s="224">
        <v>95177.315666526047</v>
      </c>
      <c r="J36" s="224">
        <v>132670.68433347394</v>
      </c>
    </row>
    <row r="37" spans="1:10" x14ac:dyDescent="0.2">
      <c r="A37" s="26"/>
      <c r="B37" s="105" t="s">
        <v>244</v>
      </c>
      <c r="C37" s="45"/>
      <c r="D37" s="107"/>
      <c r="E37" s="119"/>
      <c r="F37" s="108"/>
      <c r="G37" s="108"/>
      <c r="I37" s="23"/>
      <c r="J37" s="23"/>
    </row>
    <row r="38" spans="1:10" x14ac:dyDescent="0.2">
      <c r="A38" s="24" t="s">
        <v>99</v>
      </c>
      <c r="B38" s="105" t="s">
        <v>244</v>
      </c>
      <c r="C38" s="45"/>
      <c r="D38" s="107"/>
      <c r="E38" s="119"/>
      <c r="F38" s="108"/>
      <c r="G38" s="108"/>
      <c r="I38" s="23"/>
      <c r="J38" s="23"/>
    </row>
    <row r="39" spans="1:10" x14ac:dyDescent="0.2">
      <c r="A39" s="26" t="s">
        <v>55</v>
      </c>
      <c r="B39" s="114">
        <v>81.701195623948607</v>
      </c>
      <c r="C39" s="115">
        <f t="shared" ref="C39:C42" si="12">B39-H39</f>
        <v>-3.4443281417951681</v>
      </c>
      <c r="D39" s="115">
        <f t="shared" ref="D39:D42" si="13">C39/H39*100</f>
        <v>-4.0452251503806114</v>
      </c>
      <c r="E39" s="119">
        <f>IF(B39&lt;I39,-1,IF(B39&gt;J39,1,0))</f>
        <v>-1</v>
      </c>
      <c r="F39" s="108"/>
      <c r="G39" s="108"/>
      <c r="H39" s="46">
        <v>85.145523765743775</v>
      </c>
      <c r="I39" s="68">
        <v>82.989890237008879</v>
      </c>
      <c r="J39" s="68">
        <v>87.301157294478685</v>
      </c>
    </row>
    <row r="40" spans="1:10" x14ac:dyDescent="0.2">
      <c r="A40" s="26" t="s">
        <v>77</v>
      </c>
      <c r="B40" s="114">
        <v>9.3210120465604653</v>
      </c>
      <c r="C40" s="115">
        <f t="shared" si="12"/>
        <v>-5.5870132168445181</v>
      </c>
      <c r="D40" s="115">
        <f t="shared" si="13"/>
        <v>-37.476547819911914</v>
      </c>
      <c r="E40" s="119">
        <f>IF(B40&lt;I40,-1,IF(B40&gt;J40,1,0))</f>
        <v>-1</v>
      </c>
      <c r="F40" s="108"/>
      <c r="G40" s="108"/>
      <c r="H40" s="71">
        <v>14.908025263404983</v>
      </c>
      <c r="I40" s="68">
        <v>12.602561056724465</v>
      </c>
      <c r="J40" s="68">
        <v>17.213489470085502</v>
      </c>
    </row>
    <row r="41" spans="1:10" ht="22.5" x14ac:dyDescent="0.2">
      <c r="A41" s="26" t="s">
        <v>100</v>
      </c>
      <c r="B41" s="114">
        <v>10.573425310196109</v>
      </c>
      <c r="C41" s="115">
        <f t="shared" si="12"/>
        <v>1.8747645249570581</v>
      </c>
      <c r="D41" s="115">
        <f t="shared" si="13"/>
        <v>21.552335138052371</v>
      </c>
      <c r="E41" s="119">
        <f>IF(B41&lt;I41,-1,IF(B41&gt;J41,1,0))</f>
        <v>1</v>
      </c>
      <c r="F41" s="108"/>
      <c r="G41" s="108"/>
      <c r="H41" s="303">
        <v>8.698660785239051</v>
      </c>
      <c r="I41" s="304">
        <v>6.887247825348874</v>
      </c>
      <c r="J41" s="304">
        <v>10.510073745129228</v>
      </c>
    </row>
    <row r="42" spans="1:10" x14ac:dyDescent="0.2">
      <c r="A42" s="26" t="s">
        <v>101</v>
      </c>
      <c r="B42" s="114">
        <v>26.677429916565998</v>
      </c>
      <c r="C42" s="115">
        <f t="shared" si="12"/>
        <v>5.963124990299832</v>
      </c>
      <c r="D42" s="115">
        <f t="shared" si="13"/>
        <v>28.787473253512196</v>
      </c>
      <c r="E42" s="119">
        <f>IF(B42&lt;I42,-1,IF(B42&gt;J42,1,0))</f>
        <v>1</v>
      </c>
      <c r="F42" s="108"/>
      <c r="G42" s="108"/>
      <c r="H42" s="46">
        <v>20.714304926266166</v>
      </c>
      <c r="I42" s="68">
        <v>18.322744202065</v>
      </c>
      <c r="J42" s="68">
        <v>23.105865650467333</v>
      </c>
    </row>
    <row r="43" spans="1:10" x14ac:dyDescent="0.2">
      <c r="A43" s="26"/>
      <c r="B43" s="105" t="s">
        <v>244</v>
      </c>
      <c r="C43" s="45"/>
      <c r="D43" s="107"/>
      <c r="E43" s="119"/>
      <c r="F43" s="108"/>
      <c r="G43" s="108"/>
      <c r="H43" s="46"/>
      <c r="I43" s="23"/>
      <c r="J43" s="23"/>
    </row>
    <row r="44" spans="1:10" x14ac:dyDescent="0.2">
      <c r="A44" s="101" t="s">
        <v>102</v>
      </c>
      <c r="B44" s="102">
        <v>345163</v>
      </c>
      <c r="C44" s="13">
        <f>B44-H44</f>
        <v>47565</v>
      </c>
      <c r="D44" s="103">
        <f>C44/H44*100</f>
        <v>15.982970315660724</v>
      </c>
      <c r="E44" s="118">
        <f>IF(B44&lt;I44,-1,IF(B44&gt;J44,1,0))</f>
        <v>1</v>
      </c>
      <c r="F44" s="15"/>
      <c r="G44" s="15"/>
      <c r="H44" s="208">
        <v>297598</v>
      </c>
      <c r="I44" s="221">
        <v>268731.35399241216</v>
      </c>
      <c r="J44" s="221">
        <v>326464.64600758784</v>
      </c>
    </row>
    <row r="45" spans="1:10" x14ac:dyDescent="0.2">
      <c r="A45" s="104"/>
      <c r="B45" s="105" t="s">
        <v>244</v>
      </c>
      <c r="C45" s="106"/>
      <c r="D45" s="107"/>
      <c r="E45" s="119"/>
      <c r="F45" s="108"/>
      <c r="G45" s="108"/>
      <c r="H45" s="45"/>
      <c r="I45" s="231"/>
      <c r="J45" s="231"/>
    </row>
    <row r="46" spans="1:10" x14ac:dyDescent="0.2">
      <c r="A46" s="113" t="s">
        <v>103</v>
      </c>
      <c r="B46" s="110">
        <v>345163</v>
      </c>
      <c r="C46" s="25">
        <f t="shared" ref="C46:C48" si="14">B46-H46</f>
        <v>47565</v>
      </c>
      <c r="D46" s="111">
        <f t="shared" ref="D46:D48" si="15">C46/H46*100</f>
        <v>15.982970315660724</v>
      </c>
      <c r="E46" s="119">
        <f>IF(B46&lt;I46,-1,IF(B46&gt;J46,1,0))</f>
        <v>1</v>
      </c>
      <c r="F46" s="176">
        <f>+B46-F47</f>
        <v>0</v>
      </c>
      <c r="G46" s="176">
        <f>+C46-G47</f>
        <v>0</v>
      </c>
      <c r="H46" s="208">
        <v>297598</v>
      </c>
      <c r="I46" s="221">
        <v>268731.35399241216</v>
      </c>
      <c r="J46" s="221">
        <v>326464.64600758784</v>
      </c>
    </row>
    <row r="47" spans="1:10" x14ac:dyDescent="0.2">
      <c r="A47" s="112" t="s">
        <v>104</v>
      </c>
      <c r="B47" s="105">
        <v>35179</v>
      </c>
      <c r="C47" s="27">
        <f t="shared" si="14"/>
        <v>8432</v>
      </c>
      <c r="D47" s="107">
        <f t="shared" si="15"/>
        <v>31.525030844580698</v>
      </c>
      <c r="E47" s="119">
        <f>IF(B47&lt;I47,-1,IF(B47&gt;J47,1,0))</f>
        <v>1</v>
      </c>
      <c r="F47" s="105">
        <f>SUM(B47:B48)</f>
        <v>345163</v>
      </c>
      <c r="G47" s="105">
        <f>SUM(C47:C48)</f>
        <v>47565</v>
      </c>
      <c r="H47" s="45">
        <v>26747</v>
      </c>
      <c r="I47" s="224">
        <v>19866.573799782956</v>
      </c>
      <c r="J47" s="224">
        <v>33627.426200217044</v>
      </c>
    </row>
    <row r="48" spans="1:10" x14ac:dyDescent="0.2">
      <c r="A48" s="112" t="s">
        <v>105</v>
      </c>
      <c r="B48" s="105">
        <v>309984</v>
      </c>
      <c r="C48" s="27">
        <f t="shared" si="14"/>
        <v>39133</v>
      </c>
      <c r="D48" s="107">
        <f t="shared" si="15"/>
        <v>14.448165227375936</v>
      </c>
      <c r="E48" s="119">
        <f>IF(B48&lt;I48,-1,IF(B48&gt;J48,1,0))</f>
        <v>1</v>
      </c>
      <c r="F48" s="108"/>
      <c r="G48" s="108"/>
      <c r="H48" s="99">
        <v>270851</v>
      </c>
      <c r="I48" s="224">
        <v>248127.27647503369</v>
      </c>
      <c r="J48" s="224">
        <v>293574.72352496628</v>
      </c>
    </row>
    <row r="49" spans="1:10" x14ac:dyDescent="0.2">
      <c r="A49" s="112"/>
      <c r="B49" s="105" t="s">
        <v>244</v>
      </c>
      <c r="C49" s="106"/>
      <c r="D49" s="107"/>
      <c r="E49" s="119"/>
      <c r="F49" s="108"/>
      <c r="G49" s="108"/>
      <c r="H49" s="99"/>
      <c r="I49" s="236"/>
      <c r="J49" s="236"/>
    </row>
    <row r="50" spans="1:10" x14ac:dyDescent="0.2">
      <c r="A50" s="113" t="s">
        <v>106</v>
      </c>
      <c r="B50" s="110">
        <v>345163</v>
      </c>
      <c r="C50" s="25">
        <f t="shared" ref="C50:C52" si="16">B50-H50</f>
        <v>47565</v>
      </c>
      <c r="D50" s="111">
        <f t="shared" ref="D50:D52" si="17">C50/H50*100</f>
        <v>15.982970315660724</v>
      </c>
      <c r="E50" s="119">
        <f>IF(B50&lt;I50,-1,IF(B50&gt;J50,1,0))</f>
        <v>1</v>
      </c>
      <c r="F50" s="108"/>
      <c r="G50" s="108"/>
      <c r="H50" s="208">
        <v>297598</v>
      </c>
      <c r="I50" s="221">
        <v>268731.35399241216</v>
      </c>
      <c r="J50" s="221">
        <v>326464.64600758784</v>
      </c>
    </row>
    <row r="51" spans="1:10" x14ac:dyDescent="0.2">
      <c r="A51" s="112" t="s">
        <v>23</v>
      </c>
      <c r="B51" s="105">
        <v>163615</v>
      </c>
      <c r="C51" s="27">
        <f t="shared" si="16"/>
        <v>10903</v>
      </c>
      <c r="D51" s="107">
        <f t="shared" si="17"/>
        <v>7.139583005919639</v>
      </c>
      <c r="E51" s="119">
        <f>IF(B51&lt;I51,-1,IF(B51&gt;J51,1,0))</f>
        <v>0</v>
      </c>
      <c r="F51" s="176">
        <f>+B50-F52</f>
        <v>0</v>
      </c>
      <c r="G51" s="176">
        <f>+C50-G52</f>
        <v>0</v>
      </c>
      <c r="H51" s="99">
        <v>152712</v>
      </c>
      <c r="I51" s="224">
        <v>131086.79389585432</v>
      </c>
      <c r="J51" s="224">
        <v>174337.20610414568</v>
      </c>
    </row>
    <row r="52" spans="1:10" x14ac:dyDescent="0.2">
      <c r="A52" s="112" t="s">
        <v>24</v>
      </c>
      <c r="B52" s="105">
        <v>181548</v>
      </c>
      <c r="C52" s="27">
        <f t="shared" si="16"/>
        <v>36662</v>
      </c>
      <c r="D52" s="107">
        <f t="shared" si="17"/>
        <v>25.304032135610065</v>
      </c>
      <c r="E52" s="119">
        <f>IF(B52&lt;I52,-1,IF(B52&gt;J52,1,0))</f>
        <v>1</v>
      </c>
      <c r="F52" s="105">
        <f>SUM(B51:B52)</f>
        <v>345163</v>
      </c>
      <c r="G52" s="105">
        <f>SUM(C51:C52)</f>
        <v>47565</v>
      </c>
      <c r="H52" s="99">
        <v>144886</v>
      </c>
      <c r="I52" s="224">
        <v>126948.63000760536</v>
      </c>
      <c r="J52" s="224">
        <v>162823.36999239464</v>
      </c>
    </row>
    <row r="53" spans="1:10" x14ac:dyDescent="0.2">
      <c r="A53" s="112"/>
      <c r="B53" s="105" t="s">
        <v>244</v>
      </c>
      <c r="C53" s="106"/>
      <c r="D53" s="107"/>
      <c r="E53" s="119"/>
      <c r="F53" s="108"/>
      <c r="G53" s="108"/>
      <c r="H53" s="99"/>
      <c r="I53" s="236"/>
      <c r="J53" s="236"/>
    </row>
    <row r="54" spans="1:10" ht="12.75" x14ac:dyDescent="0.2">
      <c r="A54" s="113" t="s">
        <v>128</v>
      </c>
      <c r="B54" s="110">
        <v>345163</v>
      </c>
      <c r="C54" s="25">
        <f t="shared" ref="C54:C59" si="18">B54-H54</f>
        <v>47565</v>
      </c>
      <c r="D54" s="111">
        <f t="shared" ref="D54:D59" si="19">C54/H54*100</f>
        <v>15.982970315660724</v>
      </c>
      <c r="E54" s="119">
        <f t="shared" ref="E54:E58" si="20">IF(B54&lt;I54,-1,IF(B54&gt;J54,1,0))</f>
        <v>1</v>
      </c>
      <c r="F54" s="108"/>
      <c r="G54" s="108"/>
      <c r="H54" s="208">
        <v>297598</v>
      </c>
      <c r="I54" s="221">
        <v>268731.35399241216</v>
      </c>
      <c r="J54" s="221">
        <v>326464.64600758784</v>
      </c>
    </row>
    <row r="55" spans="1:10" s="280" customFormat="1" x14ac:dyDescent="0.2">
      <c r="A55" s="112" t="s">
        <v>90</v>
      </c>
      <c r="B55" s="105">
        <v>18455</v>
      </c>
      <c r="C55" s="27">
        <f t="shared" si="18"/>
        <v>-21092</v>
      </c>
      <c r="D55" s="139">
        <f t="shared" si="19"/>
        <v>-53.334007636483172</v>
      </c>
      <c r="E55" s="140">
        <v>0</v>
      </c>
      <c r="F55" s="315">
        <f>+B54-F56</f>
        <v>0</v>
      </c>
      <c r="G55" s="315">
        <f>+C54-G56</f>
        <v>0</v>
      </c>
      <c r="H55" s="278">
        <v>39547</v>
      </c>
      <c r="I55" s="279">
        <v>29905.133877252934</v>
      </c>
      <c r="J55" s="279">
        <v>49188.866122747066</v>
      </c>
    </row>
    <row r="56" spans="1:10" s="257" customFormat="1" x14ac:dyDescent="0.2">
      <c r="A56" s="112" t="s">
        <v>91</v>
      </c>
      <c r="B56" s="105">
        <v>147151</v>
      </c>
      <c r="C56" s="27">
        <f t="shared" si="18"/>
        <v>-1742</v>
      </c>
      <c r="D56" s="139">
        <f t="shared" si="19"/>
        <v>-1.1699676949218565</v>
      </c>
      <c r="E56" s="140">
        <f t="shared" si="20"/>
        <v>0</v>
      </c>
      <c r="F56" s="105">
        <f>SUM(B55:B59)</f>
        <v>345163</v>
      </c>
      <c r="G56" s="105">
        <f>SUM(C55:C59)</f>
        <v>47565</v>
      </c>
      <c r="H56" s="99">
        <v>148893</v>
      </c>
      <c r="I56" s="224">
        <v>130455.28272990455</v>
      </c>
      <c r="J56" s="224">
        <v>167330.71727009545</v>
      </c>
    </row>
    <row r="57" spans="1:10" s="257" customFormat="1" x14ac:dyDescent="0.2">
      <c r="A57" s="112" t="s">
        <v>92</v>
      </c>
      <c r="B57" s="105">
        <v>95701</v>
      </c>
      <c r="C57" s="27">
        <f t="shared" si="18"/>
        <v>44231</v>
      </c>
      <c r="D57" s="139">
        <f t="shared" si="19"/>
        <v>85.935496405673206</v>
      </c>
      <c r="E57" s="140">
        <f t="shared" si="20"/>
        <v>1</v>
      </c>
      <c r="F57" s="22"/>
      <c r="G57" s="22"/>
      <c r="H57" s="99">
        <v>51470</v>
      </c>
      <c r="I57" s="224">
        <v>41279.918006189509</v>
      </c>
      <c r="J57" s="224">
        <v>61660.081993810491</v>
      </c>
    </row>
    <row r="58" spans="1:10" s="257" customFormat="1" x14ac:dyDescent="0.2">
      <c r="A58" s="112" t="s">
        <v>93</v>
      </c>
      <c r="B58" s="105">
        <v>83620</v>
      </c>
      <c r="C58" s="27">
        <f t="shared" si="18"/>
        <v>26045</v>
      </c>
      <c r="D58" s="139">
        <f t="shared" si="19"/>
        <v>45.236647850629616</v>
      </c>
      <c r="E58" s="140">
        <f t="shared" si="20"/>
        <v>1</v>
      </c>
      <c r="F58" s="22"/>
      <c r="G58" s="22"/>
      <c r="H58" s="99">
        <v>57575</v>
      </c>
      <c r="I58" s="224">
        <v>45013.083189428435</v>
      </c>
      <c r="J58" s="224">
        <v>70136.916810571565</v>
      </c>
    </row>
    <row r="59" spans="1:10" s="257" customFormat="1" x14ac:dyDescent="0.2">
      <c r="A59" s="112" t="s">
        <v>10</v>
      </c>
      <c r="B59" s="105">
        <v>236</v>
      </c>
      <c r="C59" s="27">
        <f t="shared" si="18"/>
        <v>123</v>
      </c>
      <c r="D59" s="139">
        <f t="shared" si="19"/>
        <v>108.84955752212389</v>
      </c>
      <c r="E59" s="140">
        <v>0</v>
      </c>
      <c r="F59" s="22"/>
      <c r="G59" s="22"/>
      <c r="H59" s="99">
        <v>113</v>
      </c>
      <c r="I59" s="224" t="s">
        <v>168</v>
      </c>
      <c r="J59" s="224" t="s">
        <v>168</v>
      </c>
    </row>
    <row r="60" spans="1:10" s="257" customFormat="1" x14ac:dyDescent="0.2">
      <c r="A60" s="112"/>
      <c r="B60" s="154" t="s">
        <v>244</v>
      </c>
      <c r="C60" s="29"/>
      <c r="D60" s="139"/>
      <c r="E60" s="140"/>
      <c r="F60" s="22"/>
      <c r="G60" s="22"/>
      <c r="H60" s="99"/>
      <c r="I60" s="236"/>
      <c r="J60" s="236"/>
    </row>
    <row r="61" spans="1:10" s="257" customFormat="1" x14ac:dyDescent="0.2">
      <c r="A61" s="113" t="s">
        <v>107</v>
      </c>
      <c r="B61" s="110">
        <v>345163</v>
      </c>
      <c r="C61" s="25">
        <f t="shared" ref="C61:C65" si="21">B61-H61</f>
        <v>47565</v>
      </c>
      <c r="D61" s="192">
        <f t="shared" ref="D61:D65" si="22">C61/H61*100</f>
        <v>15.982970315660724</v>
      </c>
      <c r="E61" s="140">
        <f>IF(B61&lt;I61,-1,IF(B61&gt;J61,1,0))</f>
        <v>1</v>
      </c>
      <c r="F61" s="22"/>
      <c r="G61" s="22"/>
      <c r="H61" s="208">
        <v>297598</v>
      </c>
      <c r="I61" s="221">
        <v>268731.35399241216</v>
      </c>
      <c r="J61" s="221">
        <v>326464.64600758784</v>
      </c>
    </row>
    <row r="62" spans="1:10" s="257" customFormat="1" x14ac:dyDescent="0.2">
      <c r="A62" s="112" t="s">
        <v>70</v>
      </c>
      <c r="B62" s="105">
        <v>63323</v>
      </c>
      <c r="C62" s="27">
        <f t="shared" si="21"/>
        <v>9646</v>
      </c>
      <c r="D62" s="139">
        <f t="shared" si="22"/>
        <v>17.970452894163238</v>
      </c>
      <c r="E62" s="140">
        <f>IF(B62&lt;I62,-1,IF(B62&gt;J62,1,0))</f>
        <v>0</v>
      </c>
      <c r="F62" s="176">
        <f>+B61-F63</f>
        <v>0</v>
      </c>
      <c r="G62" s="176">
        <f>+C61-G63</f>
        <v>0</v>
      </c>
      <c r="H62" s="99">
        <v>53677</v>
      </c>
      <c r="I62" s="224">
        <v>42068.216520793256</v>
      </c>
      <c r="J62" s="224">
        <v>65285.783479206744</v>
      </c>
    </row>
    <row r="63" spans="1:10" s="257" customFormat="1" x14ac:dyDescent="0.2">
      <c r="A63" s="112" t="s">
        <v>60</v>
      </c>
      <c r="B63" s="105">
        <v>57538</v>
      </c>
      <c r="C63" s="27">
        <f t="shared" si="21"/>
        <v>3665</v>
      </c>
      <c r="D63" s="139">
        <f t="shared" si="22"/>
        <v>6.8030367716666973</v>
      </c>
      <c r="E63" s="140">
        <f>IF(B63&lt;I63,-1,IF(B63&gt;J63,1,0))</f>
        <v>0</v>
      </c>
      <c r="F63" s="105">
        <f>SUM(B62:B65)</f>
        <v>345163</v>
      </c>
      <c r="G63" s="105">
        <f>SUM(C62:C65)</f>
        <v>47565</v>
      </c>
      <c r="H63" s="99">
        <v>53873</v>
      </c>
      <c r="I63" s="224">
        <v>43877.523703866143</v>
      </c>
      <c r="J63" s="224">
        <v>63868.476296133857</v>
      </c>
    </row>
    <row r="64" spans="1:10" s="257" customFormat="1" x14ac:dyDescent="0.2">
      <c r="A64" s="112" t="s">
        <v>5</v>
      </c>
      <c r="B64" s="105">
        <v>47038</v>
      </c>
      <c r="C64" s="27">
        <f t="shared" si="21"/>
        <v>1497</v>
      </c>
      <c r="D64" s="139">
        <f t="shared" si="22"/>
        <v>3.2871478447991915</v>
      </c>
      <c r="E64" s="140">
        <f>IF(B64&lt;I64,-1,IF(B64&gt;J64,1,0))</f>
        <v>0</v>
      </c>
      <c r="F64" s="22"/>
      <c r="G64" s="22"/>
      <c r="H64" s="99">
        <v>45541</v>
      </c>
      <c r="I64" s="224">
        <v>32058.717881867018</v>
      </c>
      <c r="J64" s="224">
        <v>59023.282118132978</v>
      </c>
    </row>
    <row r="65" spans="1:10" s="257" customFormat="1" ht="12.75" x14ac:dyDescent="0.2">
      <c r="A65" s="112" t="s">
        <v>126</v>
      </c>
      <c r="B65" s="105">
        <v>177264</v>
      </c>
      <c r="C65" s="27">
        <f t="shared" si="21"/>
        <v>32757</v>
      </c>
      <c r="D65" s="139">
        <f t="shared" si="22"/>
        <v>22.668106043305862</v>
      </c>
      <c r="E65" s="140">
        <f>IF(B65&lt;I65,-1,IF(B65&gt;J65,1,0))</f>
        <v>1</v>
      </c>
      <c r="F65" s="22"/>
      <c r="G65" s="22"/>
      <c r="H65" s="99">
        <v>144507</v>
      </c>
      <c r="I65" s="224">
        <v>127033.95577076897</v>
      </c>
      <c r="J65" s="224">
        <v>161980.04422923105</v>
      </c>
    </row>
    <row r="66" spans="1:10" s="257" customFormat="1" x14ac:dyDescent="0.2">
      <c r="A66" s="112"/>
      <c r="B66" s="154" t="s">
        <v>244</v>
      </c>
      <c r="C66" s="29"/>
      <c r="D66" s="139"/>
      <c r="E66" s="140"/>
      <c r="F66" s="22"/>
      <c r="G66" s="22"/>
      <c r="H66" s="99"/>
      <c r="I66" s="236"/>
      <c r="J66" s="236"/>
    </row>
    <row r="67" spans="1:10" s="257" customFormat="1" ht="12.75" x14ac:dyDescent="0.2">
      <c r="A67" s="24" t="s">
        <v>130</v>
      </c>
      <c r="B67" s="110">
        <v>345163</v>
      </c>
      <c r="C67" s="25">
        <f t="shared" ref="C67:C72" si="23">B67-H67</f>
        <v>47565</v>
      </c>
      <c r="D67" s="192">
        <f t="shared" ref="D67:D72" si="24">C67/H67*100</f>
        <v>15.982970315660724</v>
      </c>
      <c r="E67" s="140">
        <f t="shared" ref="E67:E71" si="25">IF(B67&lt;I67,-1,IF(B67&gt;J67,1,0))</f>
        <v>1</v>
      </c>
      <c r="F67" s="22"/>
      <c r="G67" s="22"/>
      <c r="H67" s="208">
        <v>297598</v>
      </c>
      <c r="I67" s="221">
        <v>268731.35399241216</v>
      </c>
      <c r="J67" s="221">
        <v>326464.64600758784</v>
      </c>
    </row>
    <row r="68" spans="1:10" s="257" customFormat="1" x14ac:dyDescent="0.2">
      <c r="A68" s="26" t="s">
        <v>95</v>
      </c>
      <c r="B68" s="105">
        <v>184189</v>
      </c>
      <c r="C68" s="27">
        <f t="shared" si="23"/>
        <v>29747</v>
      </c>
      <c r="D68" s="139">
        <f t="shared" si="24"/>
        <v>19.260952331619638</v>
      </c>
      <c r="E68" s="140">
        <f t="shared" si="25"/>
        <v>1</v>
      </c>
      <c r="F68" s="176">
        <f>+B67-F69</f>
        <v>0</v>
      </c>
      <c r="G68" s="176">
        <f>+C67-G69</f>
        <v>0</v>
      </c>
      <c r="H68" s="99">
        <v>154442</v>
      </c>
      <c r="I68" s="224">
        <v>135396.73090031662</v>
      </c>
      <c r="J68" s="224">
        <v>173487.26909968338</v>
      </c>
    </row>
    <row r="69" spans="1:10" s="257" customFormat="1" x14ac:dyDescent="0.2">
      <c r="A69" s="26" t="s">
        <v>96</v>
      </c>
      <c r="B69" s="105">
        <v>99201</v>
      </c>
      <c r="C69" s="27">
        <f t="shared" si="23"/>
        <v>25269</v>
      </c>
      <c r="D69" s="139">
        <f t="shared" si="24"/>
        <v>34.178704755721476</v>
      </c>
      <c r="E69" s="140">
        <f t="shared" si="25"/>
        <v>1</v>
      </c>
      <c r="F69" s="105">
        <f>SUM(B68:B72)</f>
        <v>345163</v>
      </c>
      <c r="G69" s="105">
        <f>SUM(C68:C72)</f>
        <v>47565</v>
      </c>
      <c r="H69" s="99">
        <v>73932</v>
      </c>
      <c r="I69" s="224">
        <v>60161.26577073583</v>
      </c>
      <c r="J69" s="224">
        <v>87702.73422926417</v>
      </c>
    </row>
    <row r="70" spans="1:10" s="257" customFormat="1" x14ac:dyDescent="0.2">
      <c r="A70" s="26" t="s">
        <v>97</v>
      </c>
      <c r="B70" s="105">
        <v>39482</v>
      </c>
      <c r="C70" s="27">
        <f t="shared" si="23"/>
        <v>4344</v>
      </c>
      <c r="D70" s="139">
        <f t="shared" si="24"/>
        <v>12.362684273436166</v>
      </c>
      <c r="E70" s="140">
        <f t="shared" si="25"/>
        <v>0</v>
      </c>
      <c r="F70" s="22"/>
      <c r="G70" s="22"/>
      <c r="H70" s="45">
        <v>35138</v>
      </c>
      <c r="I70" s="224">
        <v>25482.256874604005</v>
      </c>
      <c r="J70" s="224">
        <v>44793.743125395995</v>
      </c>
    </row>
    <row r="71" spans="1:10" s="280" customFormat="1" x14ac:dyDescent="0.2">
      <c r="A71" s="26" t="s">
        <v>98</v>
      </c>
      <c r="B71" s="105">
        <v>6549</v>
      </c>
      <c r="C71" s="27">
        <f t="shared" si="23"/>
        <v>-4878</v>
      </c>
      <c r="D71" s="139">
        <f t="shared" si="24"/>
        <v>-42.688369650826992</v>
      </c>
      <c r="E71" s="140">
        <f t="shared" si="25"/>
        <v>0</v>
      </c>
      <c r="F71" s="276"/>
      <c r="G71" s="276"/>
      <c r="H71" s="278">
        <v>11427</v>
      </c>
      <c r="I71" s="279">
        <v>5678.3505121265443</v>
      </c>
      <c r="J71" s="279">
        <v>17175.649487873456</v>
      </c>
    </row>
    <row r="72" spans="1:10" s="257" customFormat="1" x14ac:dyDescent="0.2">
      <c r="A72" s="26" t="s">
        <v>10</v>
      </c>
      <c r="B72" s="105">
        <v>15742</v>
      </c>
      <c r="C72" s="27">
        <f t="shared" si="23"/>
        <v>-6917</v>
      </c>
      <c r="D72" s="139">
        <f t="shared" si="24"/>
        <v>-30.526501610838956</v>
      </c>
      <c r="E72" s="140">
        <v>0</v>
      </c>
      <c r="F72" s="22"/>
      <c r="G72" s="22"/>
      <c r="H72" s="45">
        <v>22659</v>
      </c>
      <c r="I72" s="224">
        <v>14779.553649287662</v>
      </c>
      <c r="J72" s="224">
        <v>30538.446350712336</v>
      </c>
    </row>
    <row r="73" spans="1:10" s="257" customFormat="1" x14ac:dyDescent="0.2">
      <c r="A73" s="26"/>
      <c r="B73" s="154" t="s">
        <v>244</v>
      </c>
      <c r="C73" s="99"/>
      <c r="D73" s="139"/>
      <c r="E73" s="140"/>
      <c r="F73" s="22"/>
      <c r="G73" s="22"/>
      <c r="H73" s="10"/>
      <c r="I73" s="35"/>
      <c r="J73" s="35"/>
    </row>
    <row r="74" spans="1:10" s="257" customFormat="1" x14ac:dyDescent="0.2">
      <c r="A74" s="24" t="s">
        <v>108</v>
      </c>
      <c r="B74" s="105" t="s">
        <v>244</v>
      </c>
      <c r="C74" s="99"/>
      <c r="D74" s="139"/>
      <c r="E74" s="140"/>
      <c r="F74" s="22"/>
      <c r="G74" s="22"/>
      <c r="H74" s="10"/>
      <c r="I74" s="35"/>
      <c r="J74" s="35"/>
    </row>
    <row r="75" spans="1:10" s="257" customFormat="1" x14ac:dyDescent="0.2">
      <c r="A75" s="26" t="s">
        <v>55</v>
      </c>
      <c r="B75" s="114">
        <v>52.597758160637156</v>
      </c>
      <c r="C75" s="115">
        <f t="shared" ref="C75:C78" si="26">B75-H75</f>
        <v>3.9126191476061507</v>
      </c>
      <c r="D75" s="115">
        <f t="shared" ref="D75:D78" si="27">C75/H75*100</f>
        <v>8.036577951557053</v>
      </c>
      <c r="E75" s="140">
        <f>IF(B75&lt;I75,-1,IF(B75&gt;J75,1,0))</f>
        <v>0</v>
      </c>
      <c r="F75" s="22"/>
      <c r="G75" s="22"/>
      <c r="H75" s="68">
        <v>48.685139013031005</v>
      </c>
      <c r="I75" s="68">
        <v>43.06554137804455</v>
      </c>
      <c r="J75" s="68">
        <v>54.30473664801746</v>
      </c>
    </row>
    <row r="76" spans="1:10" s="257" customFormat="1" x14ac:dyDescent="0.2">
      <c r="A76" s="26" t="s">
        <v>77</v>
      </c>
      <c r="B76" s="114">
        <v>24.887951489586079</v>
      </c>
      <c r="C76" s="115">
        <f t="shared" si="26"/>
        <v>-11.186887723043036</v>
      </c>
      <c r="D76" s="115">
        <f t="shared" si="27"/>
        <v>-31.010221991860519</v>
      </c>
      <c r="E76" s="140">
        <f>IF(B76&lt;I76,-1,IF(B76&gt;J76,1,0))</f>
        <v>-1</v>
      </c>
      <c r="F76" s="22"/>
      <c r="G76" s="22"/>
      <c r="H76" s="68">
        <v>36.074839212629115</v>
      </c>
      <c r="I76" s="68">
        <v>31.025215658970538</v>
      </c>
      <c r="J76" s="68">
        <v>41.124462766287692</v>
      </c>
    </row>
    <row r="77" spans="1:10" s="257" customFormat="1" ht="22.5" x14ac:dyDescent="0.2">
      <c r="A77" s="316" t="s">
        <v>100</v>
      </c>
      <c r="B77" s="114">
        <v>26.710278911702588</v>
      </c>
      <c r="C77" s="115">
        <f t="shared" si="26"/>
        <v>4.762214744604691</v>
      </c>
      <c r="D77" s="115">
        <f t="shared" si="27"/>
        <v>21.697652733053673</v>
      </c>
      <c r="E77" s="140">
        <f>IF(B77&lt;I77,-1,IF(B77&gt;J77,1,0))</f>
        <v>1</v>
      </c>
      <c r="F77" s="22"/>
      <c r="G77" s="22"/>
      <c r="H77" s="304">
        <v>21.948064167097897</v>
      </c>
      <c r="I77" s="304">
        <v>17.310660481533198</v>
      </c>
      <c r="J77" s="304">
        <v>26.585467852662596</v>
      </c>
    </row>
    <row r="78" spans="1:10" ht="12" thickBot="1" x14ac:dyDescent="0.25">
      <c r="A78" s="311" t="s">
        <v>101</v>
      </c>
      <c r="B78" s="117">
        <v>24.226235141078273</v>
      </c>
      <c r="C78" s="115">
        <f t="shared" si="26"/>
        <v>4.8796669517759277</v>
      </c>
      <c r="D78" s="115">
        <f t="shared" si="27"/>
        <v>25.222390369337607</v>
      </c>
      <c r="E78" s="312">
        <f>IF(B78&lt;I78,-1,IF(B78&gt;J78,1,0))</f>
        <v>1</v>
      </c>
      <c r="F78" s="108"/>
      <c r="G78" s="108"/>
      <c r="H78" s="76">
        <v>19.346568189302346</v>
      </c>
      <c r="I78" s="76">
        <v>15.541272532268938</v>
      </c>
      <c r="J78" s="76">
        <v>23.151863846335754</v>
      </c>
    </row>
    <row r="79" spans="1:10" ht="12.75" customHeight="1" x14ac:dyDescent="0.2">
      <c r="A79" s="365" t="s">
        <v>109</v>
      </c>
      <c r="B79" s="365"/>
      <c r="C79" s="365"/>
      <c r="D79" s="365"/>
      <c r="E79" s="365"/>
      <c r="F79" s="266"/>
      <c r="G79" s="266"/>
    </row>
    <row r="80" spans="1:10" x14ac:dyDescent="0.2">
      <c r="A80" s="362" t="s">
        <v>110</v>
      </c>
      <c r="B80" s="362"/>
      <c r="C80" s="362"/>
      <c r="D80" s="362"/>
      <c r="E80" s="362"/>
      <c r="F80" s="264"/>
      <c r="G80" s="264"/>
    </row>
    <row r="81" spans="1:7" x14ac:dyDescent="0.2">
      <c r="A81" s="363" t="s">
        <v>111</v>
      </c>
      <c r="B81" s="363"/>
      <c r="C81" s="363"/>
      <c r="D81" s="363"/>
      <c r="E81" s="363"/>
      <c r="F81" s="265"/>
      <c r="G81" s="265"/>
    </row>
    <row r="82" spans="1:7" x14ac:dyDescent="0.2">
      <c r="A82" s="364" t="s">
        <v>232</v>
      </c>
      <c r="B82" s="364"/>
      <c r="C82" s="364"/>
      <c r="D82" s="364"/>
      <c r="E82" s="364"/>
      <c r="F82" s="266"/>
      <c r="G82" s="266"/>
    </row>
    <row r="83" spans="1:7" ht="12.75" customHeight="1" x14ac:dyDescent="0.2">
      <c r="A83" s="360" t="s">
        <v>66</v>
      </c>
      <c r="B83" s="360"/>
      <c r="C83" s="360"/>
      <c r="D83" s="360"/>
      <c r="E83" s="360"/>
      <c r="F83" s="263"/>
      <c r="G83" s="263"/>
    </row>
    <row r="84" spans="1:7" ht="10.15" customHeight="1" x14ac:dyDescent="0.2">
      <c r="A84" s="341" t="s">
        <v>237</v>
      </c>
      <c r="B84" s="341"/>
      <c r="C84" s="341"/>
      <c r="D84" s="341"/>
      <c r="E84" s="341"/>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0:E52 E46:E48 E44 E39:E42 E31:E36 E25:E29 E18:E23 E14:E16 E9:E12 E7 E54:E59 E67:E70 E72">
    <cfRule type="iconSet" priority="6">
      <iconSet iconSet="3Arrows" showValue="0">
        <cfvo type="percent" val="0"/>
        <cfvo type="percent" val="33"/>
        <cfvo type="percent" val="67"/>
      </iconSet>
    </cfRule>
  </conditionalFormatting>
  <conditionalFormatting sqref="F75:G78 F70:G72 F44:G44 F39:G42 F33:G36 F27:G29 F20:G23 F16:G16 F11:G12">
    <cfRule type="iconSet" priority="5">
      <iconSet iconSet="3Arrows" showValue="0">
        <cfvo type="percent" val="0"/>
        <cfvo type="percent" val="33"/>
        <cfvo type="percent" val="67"/>
      </iconSet>
    </cfRule>
  </conditionalFormatting>
  <conditionalFormatting sqref="F64:G66 F57:G60 F53:G53 F48:G49">
    <cfRule type="iconSet" priority="4">
      <iconSet iconSet="3Arrows" showValue="0">
        <cfvo type="percent" val="0"/>
        <cfvo type="percent" val="33"/>
        <cfvo type="percent" val="67"/>
      </iconSet>
    </cfRule>
  </conditionalFormatting>
  <conditionalFormatting sqref="F7">
    <cfRule type="iconSet" priority="3">
      <iconSet iconSet="3Arrows" showValue="0">
        <cfvo type="percent" val="0"/>
        <cfvo type="percent" val="33"/>
        <cfvo type="percent" val="67"/>
      </iconSet>
    </cfRule>
  </conditionalFormatting>
  <conditionalFormatting sqref="F5">
    <cfRule type="iconSet" priority="2">
      <iconSet iconSet="3Arrows" showValue="0">
        <cfvo type="percent" val="0"/>
        <cfvo type="percent" val="33"/>
        <cfvo type="percent" val="67"/>
      </iconSet>
    </cfRule>
  </conditionalFormatting>
  <conditionalFormatting sqref="E7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86"/>
  <sheetViews>
    <sheetView view="pageBreakPreview" topLeftCell="A43" zoomScaleNormal="100" zoomScaleSheetLayoutView="100" workbookViewId="0">
      <selection activeCell="L69" sqref="L68:L69"/>
    </sheetView>
  </sheetViews>
  <sheetFormatPr baseColWidth="10" defaultColWidth="11.42578125" defaultRowHeight="11.25" x14ac:dyDescent="0.2"/>
  <cols>
    <col min="1" max="1" width="42" style="10" customWidth="1"/>
    <col min="2" max="4" width="9.28515625" style="10" customWidth="1"/>
    <col min="5" max="5" width="19.140625" style="10" customWidth="1"/>
    <col min="6" max="6" width="7.5703125" style="10" bestFit="1" customWidth="1"/>
    <col min="7" max="7" width="7.7109375" style="10" bestFit="1" customWidth="1"/>
    <col min="8" max="10" width="11.42578125" style="10" customWidth="1"/>
    <col min="11" max="16384" width="11.42578125" style="10"/>
  </cols>
  <sheetData>
    <row r="1" spans="1:10" x14ac:dyDescent="0.2">
      <c r="A1" s="359" t="s">
        <v>255</v>
      </c>
      <c r="B1" s="359"/>
      <c r="C1" s="359"/>
      <c r="D1" s="359"/>
      <c r="E1" s="359"/>
      <c r="F1" s="267"/>
      <c r="G1" s="267"/>
    </row>
    <row r="2" spans="1:10" ht="12.75" x14ac:dyDescent="0.2">
      <c r="A2" s="359" t="s">
        <v>256</v>
      </c>
      <c r="B2" s="359"/>
      <c r="C2" s="359"/>
      <c r="D2" s="359"/>
      <c r="E2" s="359"/>
      <c r="F2" s="267"/>
      <c r="G2" s="267"/>
    </row>
    <row r="3" spans="1:10" ht="12" thickBot="1" x14ac:dyDescent="0.25">
      <c r="A3" s="330" t="s">
        <v>266</v>
      </c>
      <c r="B3" s="330"/>
      <c r="C3" s="330"/>
      <c r="D3" s="330"/>
      <c r="E3" s="330"/>
      <c r="F3" s="261"/>
      <c r="G3" s="261"/>
      <c r="H3" s="326" t="s">
        <v>235</v>
      </c>
      <c r="I3" s="326"/>
      <c r="J3" s="326"/>
    </row>
    <row r="4" spans="1:10" ht="15" customHeight="1" x14ac:dyDescent="0.2">
      <c r="A4" s="349" t="s">
        <v>83</v>
      </c>
      <c r="B4" s="3" t="s">
        <v>265</v>
      </c>
      <c r="C4" s="350" t="s">
        <v>78</v>
      </c>
      <c r="D4" s="350"/>
      <c r="E4" s="351" t="s">
        <v>112</v>
      </c>
      <c r="F4" s="155"/>
      <c r="G4" s="155"/>
      <c r="H4" s="352" t="s">
        <v>233</v>
      </c>
      <c r="I4" s="346" t="s">
        <v>79</v>
      </c>
      <c r="J4" s="347"/>
    </row>
    <row r="5" spans="1:10" ht="12" thickBot="1" x14ac:dyDescent="0.25">
      <c r="A5" s="345"/>
      <c r="B5" s="6" t="s">
        <v>239</v>
      </c>
      <c r="C5" s="6" t="s">
        <v>53</v>
      </c>
      <c r="D5" s="6" t="s">
        <v>52</v>
      </c>
      <c r="E5" s="334"/>
      <c r="F5" s="335" t="s">
        <v>204</v>
      </c>
      <c r="G5" s="335"/>
      <c r="H5" s="328"/>
      <c r="I5" s="259" t="s">
        <v>80</v>
      </c>
      <c r="J5" s="259" t="s">
        <v>81</v>
      </c>
    </row>
    <row r="6" spans="1:10" x14ac:dyDescent="0.2">
      <c r="A6" s="82"/>
      <c r="F6" s="43"/>
      <c r="G6" s="43"/>
    </row>
    <row r="7" spans="1:10" x14ac:dyDescent="0.2">
      <c r="A7" s="101" t="s">
        <v>84</v>
      </c>
      <c r="B7" s="102">
        <v>554484</v>
      </c>
      <c r="C7" s="13">
        <f>B7-H7</f>
        <v>60647</v>
      </c>
      <c r="D7" s="103">
        <f>C7/H7*100</f>
        <v>12.280772805601849</v>
      </c>
      <c r="E7" s="118">
        <f>IF(B7&lt;I7,-1,IF(B7&gt;J7,1,0))</f>
        <v>1</v>
      </c>
      <c r="F7" s="335"/>
      <c r="G7" s="335"/>
      <c r="H7" s="208">
        <v>493837</v>
      </c>
      <c r="I7" s="221">
        <v>459126.26332161331</v>
      </c>
      <c r="J7" s="221">
        <v>528547.73667838669</v>
      </c>
    </row>
    <row r="8" spans="1:10" x14ac:dyDescent="0.2">
      <c r="A8" s="104"/>
      <c r="B8" s="105" t="s">
        <v>244</v>
      </c>
      <c r="C8" s="106"/>
      <c r="D8" s="107"/>
      <c r="E8" s="119"/>
      <c r="F8" s="105"/>
      <c r="G8" s="108"/>
      <c r="H8" s="45"/>
      <c r="I8" s="231"/>
      <c r="J8" s="231"/>
    </row>
    <row r="9" spans="1:10" x14ac:dyDescent="0.2">
      <c r="A9" s="109" t="s">
        <v>85</v>
      </c>
      <c r="B9" s="110">
        <v>554484</v>
      </c>
      <c r="C9" s="25">
        <f t="shared" ref="C9:C12" si="0">B9-H9</f>
        <v>60647</v>
      </c>
      <c r="D9" s="111">
        <f t="shared" ref="D9:D12" si="1">C9/H9*100</f>
        <v>12.280772805601849</v>
      </c>
      <c r="E9" s="119">
        <f>IF(B9&lt;I9,-1,IF(B9&gt;J9,1,0))</f>
        <v>1</v>
      </c>
      <c r="F9" s="176">
        <f>+B9-F10</f>
        <v>0</v>
      </c>
      <c r="G9" s="176">
        <f>+C9-G10</f>
        <v>0</v>
      </c>
      <c r="H9" s="208">
        <v>493837</v>
      </c>
      <c r="I9" s="221">
        <v>459126.26332161331</v>
      </c>
      <c r="J9" s="221">
        <v>528547.73667838669</v>
      </c>
    </row>
    <row r="10" spans="1:10" x14ac:dyDescent="0.2">
      <c r="A10" s="112" t="s">
        <v>86</v>
      </c>
      <c r="B10" s="105">
        <v>534918</v>
      </c>
      <c r="C10" s="27">
        <f t="shared" si="0"/>
        <v>58416</v>
      </c>
      <c r="D10" s="107">
        <f t="shared" si="1"/>
        <v>12.259339939811376</v>
      </c>
      <c r="E10" s="119">
        <f t="shared" ref="E10:E12" si="2">IF(B10&lt;I10,-1,IF(B10&gt;J10,1,0))</f>
        <v>1</v>
      </c>
      <c r="F10" s="105">
        <f>SUM(B10:B12)</f>
        <v>554484</v>
      </c>
      <c r="G10" s="105">
        <f>SUM(C10:C12)</f>
        <v>60647</v>
      </c>
      <c r="H10" s="45">
        <v>476502</v>
      </c>
      <c r="I10" s="224">
        <v>444955.83831799123</v>
      </c>
      <c r="J10" s="224">
        <v>508048.16168200877</v>
      </c>
    </row>
    <row r="11" spans="1:10" x14ac:dyDescent="0.2">
      <c r="A11" s="112" t="s">
        <v>87</v>
      </c>
      <c r="B11" s="105">
        <v>8021</v>
      </c>
      <c r="C11" s="27">
        <f t="shared" si="0"/>
        <v>-609</v>
      </c>
      <c r="D11" s="107">
        <f t="shared" si="1"/>
        <v>-7.0567786790266513</v>
      </c>
      <c r="E11" s="119">
        <f t="shared" si="2"/>
        <v>0</v>
      </c>
      <c r="F11" s="108"/>
      <c r="G11" s="108"/>
      <c r="H11" s="45">
        <v>8630</v>
      </c>
      <c r="I11" s="224">
        <v>4718.050393702224</v>
      </c>
      <c r="J11" s="224">
        <v>12541.949606297776</v>
      </c>
    </row>
    <row r="12" spans="1:10" x14ac:dyDescent="0.2">
      <c r="A12" s="112" t="s">
        <v>88</v>
      </c>
      <c r="B12" s="105">
        <v>11545</v>
      </c>
      <c r="C12" s="27">
        <f t="shared" si="0"/>
        <v>2840</v>
      </c>
      <c r="D12" s="107">
        <f t="shared" si="1"/>
        <v>32.624928202182652</v>
      </c>
      <c r="E12" s="119">
        <f t="shared" si="2"/>
        <v>0</v>
      </c>
      <c r="F12" s="108"/>
      <c r="G12" s="108"/>
      <c r="H12" s="45">
        <v>8705</v>
      </c>
      <c r="I12" s="224">
        <v>4141.4523571401642</v>
      </c>
      <c r="J12" s="224">
        <v>13268.547642859836</v>
      </c>
    </row>
    <row r="13" spans="1:10" x14ac:dyDescent="0.2">
      <c r="A13" s="112"/>
      <c r="B13" s="105" t="s">
        <v>244</v>
      </c>
      <c r="C13" s="106"/>
      <c r="D13" s="107"/>
      <c r="E13" s="119"/>
      <c r="F13" s="108"/>
      <c r="G13" s="108"/>
      <c r="H13" s="45"/>
      <c r="I13" s="231"/>
      <c r="J13" s="231"/>
    </row>
    <row r="14" spans="1:10" x14ac:dyDescent="0.2">
      <c r="A14" s="109" t="s">
        <v>89</v>
      </c>
      <c r="B14" s="110">
        <v>554484</v>
      </c>
      <c r="C14" s="25">
        <f t="shared" ref="C14:C16" si="3">B14-H14</f>
        <v>60647</v>
      </c>
      <c r="D14" s="111">
        <f t="shared" ref="D14:D16" si="4">C14/H14*100</f>
        <v>12.280772805601849</v>
      </c>
      <c r="E14" s="119">
        <f>IF(B14&lt;I14,-1,IF(B14&gt;J14,1,0))</f>
        <v>1</v>
      </c>
      <c r="F14" s="176">
        <f>+B14-F15</f>
        <v>0</v>
      </c>
      <c r="G14" s="176">
        <f>+C14-G15</f>
        <v>0</v>
      </c>
      <c r="H14" s="208">
        <v>493837</v>
      </c>
      <c r="I14" s="221">
        <v>459126.26332161331</v>
      </c>
      <c r="J14" s="221">
        <v>528547.73667838669</v>
      </c>
    </row>
    <row r="15" spans="1:10" x14ac:dyDescent="0.2">
      <c r="A15" s="112" t="s">
        <v>23</v>
      </c>
      <c r="B15" s="105">
        <v>123221</v>
      </c>
      <c r="C15" s="27">
        <f t="shared" si="3"/>
        <v>31269</v>
      </c>
      <c r="D15" s="107">
        <f t="shared" si="4"/>
        <v>34.005785627283799</v>
      </c>
      <c r="E15" s="119">
        <f>IF(B15&lt;I15,-1,IF(B15&gt;J15,1,0))</f>
        <v>1</v>
      </c>
      <c r="F15" s="105">
        <f>SUM(B15:B16)</f>
        <v>554484</v>
      </c>
      <c r="G15" s="105">
        <f>SUM(C15:C16)</f>
        <v>60647</v>
      </c>
      <c r="H15" s="45">
        <v>91952</v>
      </c>
      <c r="I15" s="224">
        <v>77475.181066260891</v>
      </c>
      <c r="J15" s="224">
        <v>106428.81893373911</v>
      </c>
    </row>
    <row r="16" spans="1:10" x14ac:dyDescent="0.2">
      <c r="A16" s="112" t="s">
        <v>24</v>
      </c>
      <c r="B16" s="105">
        <v>431263</v>
      </c>
      <c r="C16" s="27">
        <f t="shared" si="3"/>
        <v>29378</v>
      </c>
      <c r="D16" s="107">
        <f t="shared" si="4"/>
        <v>7.3100513828582807</v>
      </c>
      <c r="E16" s="119">
        <f>IF(B16&lt;I16,-1,IF(B16&gt;J16,1,0))</f>
        <v>0</v>
      </c>
      <c r="F16" s="108"/>
      <c r="G16" s="108"/>
      <c r="H16" s="45">
        <v>401885</v>
      </c>
      <c r="I16" s="224">
        <v>371958.77546706848</v>
      </c>
      <c r="J16" s="224">
        <v>431811.22453293152</v>
      </c>
    </row>
    <row r="17" spans="1:10" x14ac:dyDescent="0.2">
      <c r="A17" s="112"/>
      <c r="B17" s="105" t="s">
        <v>244</v>
      </c>
      <c r="C17" s="106"/>
      <c r="D17" s="107"/>
      <c r="E17" s="119"/>
      <c r="F17" s="108"/>
      <c r="G17" s="108"/>
      <c r="H17" s="45"/>
      <c r="I17" s="231"/>
      <c r="J17" s="231"/>
    </row>
    <row r="18" spans="1:10" ht="12.75" x14ac:dyDescent="0.2">
      <c r="A18" s="113" t="s">
        <v>125</v>
      </c>
      <c r="B18" s="110">
        <v>554484</v>
      </c>
      <c r="C18" s="25">
        <f t="shared" ref="C18:C23" si="5">B18-H18</f>
        <v>60647</v>
      </c>
      <c r="D18" s="111">
        <f t="shared" ref="D18:D23" si="6">C18/H18*100</f>
        <v>12.280772805601849</v>
      </c>
      <c r="E18" s="119">
        <f t="shared" ref="E18:E22" si="7">IF(B18&lt;I18,-1,IF(B18&gt;J18,1,0))</f>
        <v>1</v>
      </c>
      <c r="F18" s="176">
        <f>+B18-F19</f>
        <v>0</v>
      </c>
      <c r="G18" s="176">
        <f>+C18-G19</f>
        <v>0</v>
      </c>
      <c r="H18" s="208">
        <v>493837</v>
      </c>
      <c r="I18" s="221">
        <v>459126.26332161331</v>
      </c>
      <c r="J18" s="221">
        <v>528547.73667838669</v>
      </c>
    </row>
    <row r="19" spans="1:10" x14ac:dyDescent="0.2">
      <c r="A19" s="112" t="s">
        <v>90</v>
      </c>
      <c r="B19" s="105">
        <v>47956</v>
      </c>
      <c r="C19" s="27">
        <f t="shared" si="5"/>
        <v>-9473</v>
      </c>
      <c r="D19" s="107">
        <f t="shared" si="6"/>
        <v>-16.495150533702486</v>
      </c>
      <c r="E19" s="119">
        <f t="shared" si="7"/>
        <v>0</v>
      </c>
      <c r="F19" s="105">
        <f>SUM(B19:B23)</f>
        <v>554484</v>
      </c>
      <c r="G19" s="105">
        <f>SUM(C19:C23)</f>
        <v>60647</v>
      </c>
      <c r="H19" s="45">
        <v>57429</v>
      </c>
      <c r="I19" s="224">
        <v>45298.347043543603</v>
      </c>
      <c r="J19" s="224">
        <v>69559.652956456397</v>
      </c>
    </row>
    <row r="20" spans="1:10" x14ac:dyDescent="0.2">
      <c r="A20" s="112" t="s">
        <v>91</v>
      </c>
      <c r="B20" s="105">
        <v>127422</v>
      </c>
      <c r="C20" s="27">
        <f t="shared" si="5"/>
        <v>-1611</v>
      </c>
      <c r="D20" s="107">
        <f t="shared" si="6"/>
        <v>-1.2485178210225292</v>
      </c>
      <c r="E20" s="119">
        <f t="shared" si="7"/>
        <v>0</v>
      </c>
      <c r="F20" s="108"/>
      <c r="G20" s="108"/>
      <c r="H20" s="45">
        <v>129033</v>
      </c>
      <c r="I20" s="224">
        <v>110421.37956324645</v>
      </c>
      <c r="J20" s="224">
        <v>147644.62043675355</v>
      </c>
    </row>
    <row r="21" spans="1:10" x14ac:dyDescent="0.2">
      <c r="A21" s="112" t="s">
        <v>92</v>
      </c>
      <c r="B21" s="105">
        <v>317687</v>
      </c>
      <c r="C21" s="27">
        <f t="shared" si="5"/>
        <v>63822</v>
      </c>
      <c r="D21" s="107">
        <f t="shared" si="6"/>
        <v>25.140133535540542</v>
      </c>
      <c r="E21" s="119">
        <f t="shared" si="7"/>
        <v>1</v>
      </c>
      <c r="F21" s="108"/>
      <c r="G21" s="108"/>
      <c r="H21" s="45">
        <v>253865</v>
      </c>
      <c r="I21" s="224">
        <v>228286.87882940978</v>
      </c>
      <c r="J21" s="224">
        <v>279443.12117059022</v>
      </c>
    </row>
    <row r="22" spans="1:10" x14ac:dyDescent="0.2">
      <c r="A22" s="112" t="s">
        <v>93</v>
      </c>
      <c r="B22" s="105">
        <v>59161</v>
      </c>
      <c r="C22" s="27">
        <f t="shared" si="5"/>
        <v>5883</v>
      </c>
      <c r="D22" s="107">
        <f t="shared" si="6"/>
        <v>11.042081159202672</v>
      </c>
      <c r="E22" s="119">
        <f t="shared" si="7"/>
        <v>0</v>
      </c>
      <c r="F22" s="108"/>
      <c r="G22" s="108"/>
      <c r="H22" s="45">
        <v>53278</v>
      </c>
      <c r="I22" s="224">
        <v>40421.197594755096</v>
      </c>
      <c r="J22" s="224">
        <v>66134.802405244904</v>
      </c>
    </row>
    <row r="23" spans="1:10" x14ac:dyDescent="0.2">
      <c r="A23" s="112" t="s">
        <v>10</v>
      </c>
      <c r="B23" s="105">
        <v>2258</v>
      </c>
      <c r="C23" s="27">
        <f t="shared" si="5"/>
        <v>2026</v>
      </c>
      <c r="D23" s="107">
        <f t="shared" si="6"/>
        <v>873.27586206896547</v>
      </c>
      <c r="E23" s="119">
        <v>0</v>
      </c>
      <c r="F23" s="108"/>
      <c r="G23" s="108"/>
      <c r="H23" s="45">
        <v>232</v>
      </c>
      <c r="I23" s="224" t="s">
        <v>168</v>
      </c>
      <c r="J23" s="224" t="s">
        <v>168</v>
      </c>
    </row>
    <row r="24" spans="1:10" x14ac:dyDescent="0.2">
      <c r="A24" s="112"/>
      <c r="B24" s="105" t="s">
        <v>244</v>
      </c>
      <c r="C24" s="106"/>
      <c r="D24" s="107"/>
      <c r="E24" s="119"/>
      <c r="F24" s="108"/>
      <c r="G24" s="108"/>
      <c r="H24" s="45"/>
      <c r="I24" s="235"/>
      <c r="J24" s="235"/>
    </row>
    <row r="25" spans="1:10" x14ac:dyDescent="0.2">
      <c r="A25" s="113" t="s">
        <v>94</v>
      </c>
      <c r="B25" s="110">
        <v>554484</v>
      </c>
      <c r="C25" s="25">
        <f t="shared" ref="C25:C29" si="8">B25-H25</f>
        <v>60647</v>
      </c>
      <c r="D25" s="111">
        <f t="shared" ref="D25:D29" si="9">C25/H25*100</f>
        <v>12.280772805601849</v>
      </c>
      <c r="E25" s="119">
        <f>IF(B25&lt;I25,-1,IF(B25&gt;J25,1,0))</f>
        <v>1</v>
      </c>
      <c r="F25" s="176">
        <f>+B25-F26</f>
        <v>0</v>
      </c>
      <c r="G25" s="176">
        <f>+C25-G26</f>
        <v>0</v>
      </c>
      <c r="H25" s="208">
        <v>493837</v>
      </c>
      <c r="I25" s="221">
        <v>459126.26332161331</v>
      </c>
      <c r="J25" s="221">
        <v>528547.73667838669</v>
      </c>
    </row>
    <row r="26" spans="1:10" x14ac:dyDescent="0.2">
      <c r="A26" s="112" t="s">
        <v>40</v>
      </c>
      <c r="B26" s="105">
        <v>121937</v>
      </c>
      <c r="C26" s="27">
        <f t="shared" si="8"/>
        <v>-7264</v>
      </c>
      <c r="D26" s="107">
        <f t="shared" si="9"/>
        <v>-5.6222475058242587</v>
      </c>
      <c r="E26" s="119">
        <f t="shared" ref="E26:E29" si="10">IF(B26&lt;I26,-1,IF(B26&gt;J26,1,0))</f>
        <v>0</v>
      </c>
      <c r="F26" s="105">
        <f>SUM(B26:B29)</f>
        <v>554484</v>
      </c>
      <c r="G26" s="105">
        <f>SUM(C26:C29)</f>
        <v>60647</v>
      </c>
      <c r="H26" s="45">
        <v>129201</v>
      </c>
      <c r="I26" s="224">
        <v>108041.24953807596</v>
      </c>
      <c r="J26" s="224">
        <v>150360.75046192404</v>
      </c>
    </row>
    <row r="27" spans="1:10" x14ac:dyDescent="0.2">
      <c r="A27" s="112" t="s">
        <v>63</v>
      </c>
      <c r="B27" s="105">
        <v>96942</v>
      </c>
      <c r="C27" s="27">
        <f t="shared" si="8"/>
        <v>20821</v>
      </c>
      <c r="D27" s="107">
        <f t="shared" si="9"/>
        <v>27.3525045651003</v>
      </c>
      <c r="E27" s="119">
        <f t="shared" si="10"/>
        <v>1</v>
      </c>
      <c r="F27" s="108"/>
      <c r="G27" s="108"/>
      <c r="H27" s="99">
        <v>76121</v>
      </c>
      <c r="I27" s="224">
        <v>63296.495470150003</v>
      </c>
      <c r="J27" s="224">
        <v>88945.504529850004</v>
      </c>
    </row>
    <row r="28" spans="1:10" x14ac:dyDescent="0.2">
      <c r="A28" s="112" t="s">
        <v>70</v>
      </c>
      <c r="B28" s="105">
        <v>80018</v>
      </c>
      <c r="C28" s="27">
        <f t="shared" si="8"/>
        <v>14226</v>
      </c>
      <c r="D28" s="107">
        <f t="shared" si="9"/>
        <v>21.622689688715955</v>
      </c>
      <c r="E28" s="119">
        <f t="shared" si="10"/>
        <v>1</v>
      </c>
      <c r="F28" s="108"/>
      <c r="G28" s="108"/>
      <c r="H28" s="45">
        <v>65792</v>
      </c>
      <c r="I28" s="224">
        <v>52394.563437441218</v>
      </c>
      <c r="J28" s="224">
        <v>79189.436562558782</v>
      </c>
    </row>
    <row r="29" spans="1:10" ht="12.75" x14ac:dyDescent="0.2">
      <c r="A29" s="112" t="s">
        <v>126</v>
      </c>
      <c r="B29" s="105">
        <v>255587</v>
      </c>
      <c r="C29" s="27">
        <f t="shared" si="8"/>
        <v>32864</v>
      </c>
      <c r="D29" s="107">
        <f t="shared" si="9"/>
        <v>14.755548371744274</v>
      </c>
      <c r="E29" s="119">
        <f t="shared" si="10"/>
        <v>1</v>
      </c>
      <c r="F29" s="108"/>
      <c r="G29" s="108"/>
      <c r="H29" s="45">
        <v>222723</v>
      </c>
      <c r="I29" s="224">
        <v>199682.22921357999</v>
      </c>
      <c r="J29" s="224">
        <v>245763.77078642001</v>
      </c>
    </row>
    <row r="30" spans="1:10" x14ac:dyDescent="0.2">
      <c r="A30" s="112"/>
      <c r="B30" s="105" t="s">
        <v>244</v>
      </c>
      <c r="C30" s="106"/>
      <c r="D30" s="107"/>
      <c r="E30" s="119"/>
      <c r="F30" s="108"/>
      <c r="G30" s="108"/>
      <c r="H30" s="45"/>
      <c r="I30" s="231"/>
      <c r="J30" s="231"/>
    </row>
    <row r="31" spans="1:10" ht="12.75" x14ac:dyDescent="0.2">
      <c r="A31" s="24" t="s">
        <v>127</v>
      </c>
      <c r="B31" s="110">
        <v>554484</v>
      </c>
      <c r="C31" s="25">
        <f t="shared" ref="C31:C36" si="11">B31-H31</f>
        <v>60647</v>
      </c>
      <c r="D31" s="111">
        <f t="shared" ref="D31:D36" si="12">C31/H31*100</f>
        <v>12.280772805601849</v>
      </c>
      <c r="E31" s="119">
        <f t="shared" ref="E31:E35" si="13">IF(B31&lt;I31,-1,IF(B31&gt;J31,1,0))</f>
        <v>1</v>
      </c>
      <c r="F31" s="176">
        <f>+B31-F32</f>
        <v>0</v>
      </c>
      <c r="G31" s="176">
        <f>+C31-G32</f>
        <v>0</v>
      </c>
      <c r="H31" s="208">
        <v>493837</v>
      </c>
      <c r="I31" s="221">
        <v>459126.26332161331</v>
      </c>
      <c r="J31" s="221">
        <v>528547.73667838669</v>
      </c>
    </row>
    <row r="32" spans="1:10" x14ac:dyDescent="0.2">
      <c r="A32" s="26" t="s">
        <v>95</v>
      </c>
      <c r="B32" s="105">
        <v>94948</v>
      </c>
      <c r="C32" s="27">
        <f t="shared" si="11"/>
        <v>39157</v>
      </c>
      <c r="D32" s="107">
        <f t="shared" si="12"/>
        <v>70.185155311788634</v>
      </c>
      <c r="E32" s="119">
        <f t="shared" si="13"/>
        <v>1</v>
      </c>
      <c r="F32" s="105">
        <f>SUM(B32:B36)</f>
        <v>554484</v>
      </c>
      <c r="G32" s="105">
        <f>SUM(C32:C36)</f>
        <v>60647</v>
      </c>
      <c r="H32" s="45">
        <v>55791</v>
      </c>
      <c r="I32" s="224">
        <v>44582.364999171361</v>
      </c>
      <c r="J32" s="224">
        <v>66999.635000828639</v>
      </c>
    </row>
    <row r="33" spans="1:11" x14ac:dyDescent="0.2">
      <c r="A33" s="26" t="s">
        <v>96</v>
      </c>
      <c r="B33" s="105">
        <v>233591</v>
      </c>
      <c r="C33" s="27">
        <f t="shared" si="11"/>
        <v>36283</v>
      </c>
      <c r="D33" s="107">
        <f t="shared" si="12"/>
        <v>18.389016157479677</v>
      </c>
      <c r="E33" s="119">
        <f t="shared" si="13"/>
        <v>1</v>
      </c>
      <c r="F33" s="108"/>
      <c r="G33" s="108"/>
      <c r="H33" s="45">
        <v>197308</v>
      </c>
      <c r="I33" s="224">
        <v>174477.28233467747</v>
      </c>
      <c r="J33" s="224">
        <v>220138.71766532253</v>
      </c>
    </row>
    <row r="34" spans="1:11" x14ac:dyDescent="0.2">
      <c r="A34" s="26" t="s">
        <v>97</v>
      </c>
      <c r="B34" s="105">
        <v>126772</v>
      </c>
      <c r="C34" s="27">
        <f t="shared" si="11"/>
        <v>-12539</v>
      </c>
      <c r="D34" s="107">
        <f t="shared" si="12"/>
        <v>-9.000724996590364</v>
      </c>
      <c r="E34" s="119">
        <f t="shared" si="13"/>
        <v>0</v>
      </c>
      <c r="F34" s="108"/>
      <c r="G34" s="108"/>
      <c r="H34" s="45">
        <v>139311</v>
      </c>
      <c r="I34" s="224">
        <v>118167.30204113464</v>
      </c>
      <c r="J34" s="224">
        <v>160454.69795886538</v>
      </c>
    </row>
    <row r="35" spans="1:11" x14ac:dyDescent="0.2">
      <c r="A35" s="26" t="s">
        <v>98</v>
      </c>
      <c r="B35" s="105">
        <v>48903</v>
      </c>
      <c r="C35" s="27">
        <f t="shared" si="11"/>
        <v>-13275</v>
      </c>
      <c r="D35" s="107">
        <f t="shared" si="12"/>
        <v>-21.349995175142332</v>
      </c>
      <c r="E35" s="119">
        <f t="shared" si="13"/>
        <v>-1</v>
      </c>
      <c r="F35" s="108"/>
      <c r="G35" s="108"/>
      <c r="H35" s="45">
        <v>62178</v>
      </c>
      <c r="I35" s="224">
        <v>49827.920218501371</v>
      </c>
      <c r="J35" s="224">
        <v>74528.079781498629</v>
      </c>
    </row>
    <row r="36" spans="1:11" x14ac:dyDescent="0.2">
      <c r="A36" s="26" t="s">
        <v>10</v>
      </c>
      <c r="B36" s="105">
        <v>50270</v>
      </c>
      <c r="C36" s="27">
        <f t="shared" si="11"/>
        <v>11021</v>
      </c>
      <c r="D36" s="107">
        <f t="shared" si="12"/>
        <v>28.079696297994854</v>
      </c>
      <c r="E36" s="119">
        <v>0</v>
      </c>
      <c r="F36" s="108"/>
      <c r="G36" s="108"/>
      <c r="H36" s="45">
        <v>39249</v>
      </c>
      <c r="I36" s="224">
        <v>29437.476268816674</v>
      </c>
      <c r="J36" s="224">
        <v>49060.523731183326</v>
      </c>
    </row>
    <row r="37" spans="1:11" x14ac:dyDescent="0.2">
      <c r="A37" s="26"/>
      <c r="B37" s="105" t="s">
        <v>244</v>
      </c>
      <c r="C37" s="45"/>
      <c r="D37" s="107"/>
      <c r="E37" s="119"/>
      <c r="F37" s="108"/>
      <c r="G37" s="108"/>
      <c r="I37" s="23"/>
      <c r="J37" s="23"/>
    </row>
    <row r="38" spans="1:11" x14ac:dyDescent="0.2">
      <c r="A38" s="24" t="s">
        <v>99</v>
      </c>
      <c r="B38" s="105" t="s">
        <v>244</v>
      </c>
      <c r="C38" s="45"/>
      <c r="D38" s="107"/>
      <c r="E38" s="119"/>
      <c r="F38" s="108"/>
      <c r="G38" s="108"/>
      <c r="I38" s="23"/>
      <c r="J38" s="23"/>
    </row>
    <row r="39" spans="1:11" x14ac:dyDescent="0.2">
      <c r="A39" s="26" t="s">
        <v>55</v>
      </c>
      <c r="B39" s="114">
        <v>77.777356966116244</v>
      </c>
      <c r="C39" s="115">
        <f t="shared" ref="C39:C42" si="14">B39-H39</f>
        <v>-3.6027340355705491</v>
      </c>
      <c r="D39" s="115">
        <f t="shared" ref="D39:D42" si="15">C39/H39*100</f>
        <v>-4.4270459656967871</v>
      </c>
      <c r="E39" s="119">
        <f>IF(B39&lt;I39,-1,IF(B39&gt;J39,1,0))</f>
        <v>-1</v>
      </c>
      <c r="F39" s="108"/>
      <c r="G39" s="108"/>
      <c r="H39" s="46">
        <v>81.380091001686793</v>
      </c>
      <c r="I39" s="68">
        <v>78.607576749776484</v>
      </c>
      <c r="J39" s="68">
        <v>84.152605253597102</v>
      </c>
      <c r="K39" s="46"/>
    </row>
    <row r="40" spans="1:11" x14ac:dyDescent="0.2">
      <c r="A40" s="26" t="s">
        <v>77</v>
      </c>
      <c r="B40" s="114">
        <v>14.059918771326133</v>
      </c>
      <c r="C40" s="115">
        <f t="shared" si="14"/>
        <v>-1.9423248839690341</v>
      </c>
      <c r="D40" s="115">
        <f t="shared" si="15"/>
        <v>-12.137828455863536</v>
      </c>
      <c r="E40" s="119">
        <f>IF(B40&lt;I40,-1,IF(B40&gt;J40,1,0))</f>
        <v>0</v>
      </c>
      <c r="F40" s="108"/>
      <c r="G40" s="108"/>
      <c r="H40" s="71">
        <v>16.002243655295167</v>
      </c>
      <c r="I40" s="68">
        <v>13.09399584109191</v>
      </c>
      <c r="J40" s="68">
        <v>18.910491469498425</v>
      </c>
    </row>
    <row r="41" spans="1:11" ht="22.5" x14ac:dyDescent="0.2">
      <c r="A41" s="26" t="s">
        <v>100</v>
      </c>
      <c r="B41" s="114">
        <v>6.9194061505832449</v>
      </c>
      <c r="C41" s="115">
        <f t="shared" si="14"/>
        <v>2.8148129346030739</v>
      </c>
      <c r="D41" s="115">
        <f t="shared" si="15"/>
        <v>68.577147271118818</v>
      </c>
      <c r="E41" s="119">
        <f>IF(B41&lt;I41,-1,IF(B41&gt;J41,1,0))</f>
        <v>1</v>
      </c>
      <c r="F41" s="108"/>
      <c r="G41" s="108"/>
      <c r="H41" s="303">
        <v>4.104593215980171</v>
      </c>
      <c r="I41" s="304">
        <v>2.9738588673956712</v>
      </c>
      <c r="J41" s="304">
        <v>5.2353275645646713</v>
      </c>
    </row>
    <row r="42" spans="1:11" x14ac:dyDescent="0.2">
      <c r="A42" s="26" t="s">
        <v>101</v>
      </c>
      <c r="B42" s="114">
        <v>10.669559446259946</v>
      </c>
      <c r="C42" s="115">
        <f t="shared" si="14"/>
        <v>-0.11902059128280662</v>
      </c>
      <c r="D42" s="115">
        <f t="shared" si="15"/>
        <v>-1.1032090494637068</v>
      </c>
      <c r="E42" s="119">
        <f>IF(B42&lt;I42,-1,IF(B42&gt;J42,1,0))</f>
        <v>0</v>
      </c>
      <c r="F42" s="108"/>
      <c r="G42" s="108"/>
      <c r="H42" s="46">
        <v>10.788580037542753</v>
      </c>
      <c r="I42" s="68">
        <v>8.2335769314652634</v>
      </c>
      <c r="J42" s="68">
        <v>13.343583143620242</v>
      </c>
    </row>
    <row r="43" spans="1:11" x14ac:dyDescent="0.2">
      <c r="A43" s="26"/>
      <c r="B43" s="105" t="s">
        <v>244</v>
      </c>
      <c r="C43" s="45"/>
      <c r="D43" s="107"/>
      <c r="E43" s="119"/>
      <c r="F43" s="108"/>
      <c r="G43" s="108"/>
      <c r="H43" s="46"/>
      <c r="I43" s="23"/>
      <c r="J43" s="23"/>
    </row>
    <row r="44" spans="1:11" x14ac:dyDescent="0.2">
      <c r="A44" s="101" t="s">
        <v>102</v>
      </c>
      <c r="B44" s="102">
        <v>148315</v>
      </c>
      <c r="C44" s="13">
        <f>B44-H44</f>
        <v>43104</v>
      </c>
      <c r="D44" s="103">
        <f>C44/H44*100</f>
        <v>40.969100189143717</v>
      </c>
      <c r="E44" s="118">
        <f>IF(B44&lt;I44,-1,IF(B44&gt;J44,1,0))</f>
        <v>1</v>
      </c>
      <c r="F44" s="15"/>
      <c r="G44" s="15"/>
      <c r="H44" s="208">
        <v>105211</v>
      </c>
      <c r="I44" s="221">
        <v>87585.983476245368</v>
      </c>
      <c r="J44" s="221">
        <v>122836.01652375463</v>
      </c>
    </row>
    <row r="45" spans="1:11" x14ac:dyDescent="0.2">
      <c r="A45" s="104"/>
      <c r="B45" s="105" t="s">
        <v>244</v>
      </c>
      <c r="C45" s="106"/>
      <c r="D45" s="107"/>
      <c r="E45" s="119"/>
      <c r="F45" s="108"/>
      <c r="G45" s="108"/>
      <c r="H45" s="45"/>
      <c r="I45" s="231"/>
      <c r="J45" s="231"/>
    </row>
    <row r="46" spans="1:11" x14ac:dyDescent="0.2">
      <c r="A46" s="113" t="s">
        <v>103</v>
      </c>
      <c r="B46" s="110">
        <v>148315</v>
      </c>
      <c r="C46" s="25">
        <f t="shared" ref="C46:C48" si="16">B46-H46</f>
        <v>43104</v>
      </c>
      <c r="D46" s="111">
        <f t="shared" ref="D46:D48" si="17">C46/H46*100</f>
        <v>40.969100189143717</v>
      </c>
      <c r="E46" s="119">
        <f>IF(B46&lt;I46,-1,IF(B46&gt;J46,1,0))</f>
        <v>1</v>
      </c>
      <c r="F46" s="176">
        <f>+B46-F47</f>
        <v>0</v>
      </c>
      <c r="G46" s="176">
        <f>+C46-G47</f>
        <v>0</v>
      </c>
      <c r="H46" s="208">
        <v>105211</v>
      </c>
      <c r="I46" s="221">
        <v>87585.983476245368</v>
      </c>
      <c r="J46" s="221">
        <v>122836.01652375463</v>
      </c>
    </row>
    <row r="47" spans="1:11" x14ac:dyDescent="0.2">
      <c r="A47" s="112" t="s">
        <v>104</v>
      </c>
      <c r="B47" s="105">
        <v>7074</v>
      </c>
      <c r="C47" s="27">
        <f t="shared" si="16"/>
        <v>919</v>
      </c>
      <c r="D47" s="107">
        <f t="shared" si="17"/>
        <v>14.930950446791227</v>
      </c>
      <c r="E47" s="119">
        <f t="shared" ref="E47:E48" si="18">IF(B47&lt;I47,-1,IF(B47&gt;J47,1,0))</f>
        <v>0</v>
      </c>
      <c r="F47" s="105">
        <f>SUM(B47:B48)</f>
        <v>148315</v>
      </c>
      <c r="G47" s="105">
        <f>SUM(C47:C48)</f>
        <v>43104</v>
      </c>
      <c r="H47" s="45">
        <v>6155</v>
      </c>
      <c r="I47" s="224">
        <v>2467.8391106588051</v>
      </c>
      <c r="J47" s="224">
        <v>9842.160889341194</v>
      </c>
    </row>
    <row r="48" spans="1:11" x14ac:dyDescent="0.2">
      <c r="A48" s="112" t="s">
        <v>105</v>
      </c>
      <c r="B48" s="105">
        <v>141241</v>
      </c>
      <c r="C48" s="27">
        <f t="shared" si="16"/>
        <v>42185</v>
      </c>
      <c r="D48" s="107">
        <f t="shared" si="17"/>
        <v>42.58702148279761</v>
      </c>
      <c r="E48" s="119">
        <f t="shared" si="18"/>
        <v>1</v>
      </c>
      <c r="F48" s="108"/>
      <c r="G48" s="108"/>
      <c r="H48" s="99">
        <v>99056</v>
      </c>
      <c r="I48" s="224">
        <v>89321.353874348686</v>
      </c>
      <c r="J48" s="224">
        <v>108790.64612565131</v>
      </c>
    </row>
    <row r="49" spans="1:10" x14ac:dyDescent="0.2">
      <c r="A49" s="112"/>
      <c r="B49" s="105" t="s">
        <v>244</v>
      </c>
      <c r="C49" s="106"/>
      <c r="D49" s="107"/>
      <c r="E49" s="119"/>
      <c r="F49" s="108"/>
      <c r="G49" s="108"/>
      <c r="H49" s="99"/>
      <c r="I49" s="236"/>
      <c r="J49" s="236"/>
    </row>
    <row r="50" spans="1:10" x14ac:dyDescent="0.2">
      <c r="A50" s="113" t="s">
        <v>106</v>
      </c>
      <c r="B50" s="110">
        <v>148315</v>
      </c>
      <c r="C50" s="25">
        <f t="shared" ref="C50:C52" si="19">B50-H50</f>
        <v>43104</v>
      </c>
      <c r="D50" s="111">
        <f t="shared" ref="D50:D52" si="20">C50/H50*100</f>
        <v>40.969100189143717</v>
      </c>
      <c r="E50" s="119">
        <f>IF(B50&lt;I50,-1,IF(B50&gt;J50,1,0))</f>
        <v>1</v>
      </c>
      <c r="F50" s="108"/>
      <c r="G50" s="108"/>
      <c r="H50" s="208">
        <v>105211</v>
      </c>
      <c r="I50" s="221">
        <v>87585.983476245368</v>
      </c>
      <c r="J50" s="221">
        <v>122836.01652375463</v>
      </c>
    </row>
    <row r="51" spans="1:10" x14ac:dyDescent="0.2">
      <c r="A51" s="112" t="s">
        <v>23</v>
      </c>
      <c r="B51" s="105">
        <v>105449</v>
      </c>
      <c r="C51" s="27">
        <f t="shared" si="19"/>
        <v>40434</v>
      </c>
      <c r="D51" s="107">
        <f t="shared" si="20"/>
        <v>62.191801891871101</v>
      </c>
      <c r="E51" s="119">
        <f>IF(B51&lt;I51,-1,IF(B51&gt;J51,1,0))</f>
        <v>1</v>
      </c>
      <c r="F51" s="176">
        <f>+B50-F52</f>
        <v>0</v>
      </c>
      <c r="G51" s="176">
        <f>+C50-G52</f>
        <v>0</v>
      </c>
      <c r="H51" s="99">
        <v>65015</v>
      </c>
      <c r="I51" s="224">
        <v>54494.089304085974</v>
      </c>
      <c r="J51" s="224">
        <v>75535.910695914019</v>
      </c>
    </row>
    <row r="52" spans="1:10" x14ac:dyDescent="0.2">
      <c r="A52" s="112" t="s">
        <v>24</v>
      </c>
      <c r="B52" s="105">
        <v>42866</v>
      </c>
      <c r="C52" s="27">
        <f t="shared" si="19"/>
        <v>2670</v>
      </c>
      <c r="D52" s="107">
        <f t="shared" si="20"/>
        <v>6.6424519852721655</v>
      </c>
      <c r="E52" s="119">
        <f>IF(B52&lt;I52,-1,IF(B52&gt;J52,1,0))</f>
        <v>0</v>
      </c>
      <c r="F52" s="105">
        <f>SUM(B51:B52)</f>
        <v>148315</v>
      </c>
      <c r="G52" s="105">
        <f>SUM(C51:C52)</f>
        <v>43104</v>
      </c>
      <c r="H52" s="99">
        <v>40196</v>
      </c>
      <c r="I52" s="224">
        <v>31839.99055247417</v>
      </c>
      <c r="J52" s="224">
        <v>48552.00944752583</v>
      </c>
    </row>
    <row r="53" spans="1:10" x14ac:dyDescent="0.2">
      <c r="A53" s="112"/>
      <c r="B53" s="105" t="s">
        <v>244</v>
      </c>
      <c r="C53" s="106"/>
      <c r="D53" s="107"/>
      <c r="E53" s="119"/>
      <c r="F53" s="108"/>
      <c r="G53" s="108"/>
      <c r="H53" s="99"/>
      <c r="I53" s="236"/>
      <c r="J53" s="236"/>
    </row>
    <row r="54" spans="1:10" ht="12.75" x14ac:dyDescent="0.2">
      <c r="A54" s="113" t="s">
        <v>128</v>
      </c>
      <c r="B54" s="110">
        <v>148315</v>
      </c>
      <c r="C54" s="25">
        <f t="shared" ref="C54:C59" si="21">B54-H54</f>
        <v>43104</v>
      </c>
      <c r="D54" s="111">
        <f t="shared" ref="D54:D59" si="22">C54/H54*100</f>
        <v>40.969100189143717</v>
      </c>
      <c r="E54" s="119">
        <f t="shared" ref="E54:E58" si="23">IF(B54&lt;I54,-1,IF(B54&gt;J54,1,0))</f>
        <v>1</v>
      </c>
      <c r="F54" s="108"/>
      <c r="G54" s="108"/>
      <c r="H54" s="208">
        <v>105211</v>
      </c>
      <c r="I54" s="221">
        <v>87585.983476245368</v>
      </c>
      <c r="J54" s="221">
        <v>122836.01652375463</v>
      </c>
    </row>
    <row r="55" spans="1:10" x14ac:dyDescent="0.2">
      <c r="A55" s="112" t="s">
        <v>90</v>
      </c>
      <c r="B55" s="105">
        <v>40646</v>
      </c>
      <c r="C55" s="27">
        <f t="shared" si="21"/>
        <v>4920</v>
      </c>
      <c r="D55" s="107">
        <f t="shared" si="22"/>
        <v>13.771482953591221</v>
      </c>
      <c r="E55" s="119">
        <f t="shared" si="23"/>
        <v>0</v>
      </c>
      <c r="F55" s="176">
        <f>+B54-F56</f>
        <v>0</v>
      </c>
      <c r="G55" s="176">
        <f>+C54-G56</f>
        <v>0</v>
      </c>
      <c r="H55" s="99">
        <v>35726</v>
      </c>
      <c r="I55" s="224">
        <v>28034.528711558894</v>
      </c>
      <c r="J55" s="224">
        <v>43417.471288441106</v>
      </c>
    </row>
    <row r="56" spans="1:10" s="257" customFormat="1" x14ac:dyDescent="0.2">
      <c r="A56" s="112" t="s">
        <v>91</v>
      </c>
      <c r="B56" s="105">
        <v>67710</v>
      </c>
      <c r="C56" s="27">
        <f t="shared" si="21"/>
        <v>26914</v>
      </c>
      <c r="D56" s="139">
        <f t="shared" si="22"/>
        <v>65.972154132758106</v>
      </c>
      <c r="E56" s="119">
        <f t="shared" si="23"/>
        <v>1</v>
      </c>
      <c r="F56" s="105">
        <f>SUM(B55:B59)</f>
        <v>148315</v>
      </c>
      <c r="G56" s="105">
        <f>SUM(C55:C59)</f>
        <v>43104</v>
      </c>
      <c r="H56" s="99">
        <v>40796</v>
      </c>
      <c r="I56" s="224">
        <v>32650.417396065088</v>
      </c>
      <c r="J56" s="224">
        <v>48941.582603934912</v>
      </c>
    </row>
    <row r="57" spans="1:10" s="257" customFormat="1" x14ac:dyDescent="0.2">
      <c r="A57" s="112" t="s">
        <v>92</v>
      </c>
      <c r="B57" s="105">
        <v>19544</v>
      </c>
      <c r="C57" s="27">
        <f t="shared" si="21"/>
        <v>6873</v>
      </c>
      <c r="D57" s="139">
        <f t="shared" si="22"/>
        <v>54.241969852418912</v>
      </c>
      <c r="E57" s="119">
        <f t="shared" si="23"/>
        <v>1</v>
      </c>
      <c r="F57" s="22"/>
      <c r="G57" s="22"/>
      <c r="H57" s="99">
        <v>12671</v>
      </c>
      <c r="I57" s="224">
        <v>5924.0853658460746</v>
      </c>
      <c r="J57" s="224">
        <v>19417.914634153924</v>
      </c>
    </row>
    <row r="58" spans="1:10" s="280" customFormat="1" x14ac:dyDescent="0.2">
      <c r="A58" s="112" t="s">
        <v>93</v>
      </c>
      <c r="B58" s="105">
        <v>20304</v>
      </c>
      <c r="C58" s="27">
        <f t="shared" si="21"/>
        <v>4446</v>
      </c>
      <c r="D58" s="139">
        <f t="shared" si="22"/>
        <v>28.036322360953463</v>
      </c>
      <c r="E58" s="119">
        <f t="shared" si="23"/>
        <v>0</v>
      </c>
      <c r="F58" s="276"/>
      <c r="G58" s="276"/>
      <c r="H58" s="278">
        <v>15858</v>
      </c>
      <c r="I58" s="279">
        <v>8679.0529002683015</v>
      </c>
      <c r="J58" s="279">
        <v>23036.947099731697</v>
      </c>
    </row>
    <row r="59" spans="1:10" s="257" customFormat="1" x14ac:dyDescent="0.2">
      <c r="A59" s="112" t="s">
        <v>10</v>
      </c>
      <c r="B59" s="105">
        <v>111</v>
      </c>
      <c r="C59" s="27">
        <f t="shared" si="21"/>
        <v>-49</v>
      </c>
      <c r="D59" s="139">
        <f t="shared" si="22"/>
        <v>-30.625000000000004</v>
      </c>
      <c r="E59" s="140">
        <v>0</v>
      </c>
      <c r="F59" s="22"/>
      <c r="G59" s="22"/>
      <c r="H59" s="99">
        <v>160</v>
      </c>
      <c r="I59" s="224" t="s">
        <v>168</v>
      </c>
      <c r="J59" s="224" t="s">
        <v>168</v>
      </c>
    </row>
    <row r="60" spans="1:10" s="257" customFormat="1" x14ac:dyDescent="0.2">
      <c r="A60" s="112"/>
      <c r="B60" s="154" t="s">
        <v>244</v>
      </c>
      <c r="C60" s="29"/>
      <c r="D60" s="139"/>
      <c r="E60" s="140"/>
      <c r="F60" s="22"/>
      <c r="G60" s="22"/>
      <c r="H60" s="99"/>
      <c r="I60" s="236"/>
      <c r="J60" s="236"/>
    </row>
    <row r="61" spans="1:10" s="257" customFormat="1" x14ac:dyDescent="0.2">
      <c r="A61" s="113" t="s">
        <v>107</v>
      </c>
      <c r="B61" s="110">
        <v>148315</v>
      </c>
      <c r="C61" s="25">
        <f t="shared" ref="C61:C65" si="24">B61-H61</f>
        <v>43104</v>
      </c>
      <c r="D61" s="192">
        <f t="shared" ref="D61:D65" si="25">C61/H61*100</f>
        <v>40.969100189143717</v>
      </c>
      <c r="E61" s="140">
        <f>IF(B61&lt;I61,-1,IF(B61&gt;J61,1,0))</f>
        <v>1</v>
      </c>
      <c r="F61" s="22"/>
      <c r="G61" s="22"/>
      <c r="H61" s="208">
        <v>105211</v>
      </c>
      <c r="I61" s="221">
        <v>87585.983476245368</v>
      </c>
      <c r="J61" s="221">
        <v>122836.01652375463</v>
      </c>
    </row>
    <row r="62" spans="1:10" s="257" customFormat="1" x14ac:dyDescent="0.2">
      <c r="A62" s="112" t="s">
        <v>70</v>
      </c>
      <c r="B62" s="105">
        <v>24919</v>
      </c>
      <c r="C62" s="27">
        <f t="shared" si="24"/>
        <v>5188</v>
      </c>
      <c r="D62" s="139">
        <f t="shared" si="25"/>
        <v>26.293649586944401</v>
      </c>
      <c r="E62" s="140">
        <f t="shared" ref="E62:E65" si="26">IF(B62&lt;I62,-1,IF(B62&gt;J62,1,0))</f>
        <v>0</v>
      </c>
      <c r="F62" s="176">
        <f>+B61-F63</f>
        <v>0</v>
      </c>
      <c r="G62" s="176">
        <f>+C61-G63</f>
        <v>0</v>
      </c>
      <c r="H62" s="99">
        <v>19731</v>
      </c>
      <c r="I62" s="224">
        <v>13704.453937770693</v>
      </c>
      <c r="J62" s="224">
        <v>25757.546062229307</v>
      </c>
    </row>
    <row r="63" spans="1:10" s="257" customFormat="1" x14ac:dyDescent="0.2">
      <c r="A63" s="112" t="s">
        <v>4</v>
      </c>
      <c r="B63" s="105">
        <v>22919</v>
      </c>
      <c r="C63" s="27">
        <f t="shared" si="24"/>
        <v>6362</v>
      </c>
      <c r="D63" s="139">
        <f t="shared" si="25"/>
        <v>38.42483541704415</v>
      </c>
      <c r="E63" s="140">
        <f t="shared" si="26"/>
        <v>0</v>
      </c>
      <c r="F63" s="105">
        <f>SUM(B62:B65)</f>
        <v>148315</v>
      </c>
      <c r="G63" s="105">
        <f>SUM(C62:C65)</f>
        <v>43104</v>
      </c>
      <c r="H63" s="99">
        <v>16557</v>
      </c>
      <c r="I63" s="224">
        <v>10082.414943060014</v>
      </c>
      <c r="J63" s="224">
        <v>23031.585056939984</v>
      </c>
    </row>
    <row r="64" spans="1:10" s="257" customFormat="1" x14ac:dyDescent="0.2">
      <c r="A64" s="112" t="s">
        <v>71</v>
      </c>
      <c r="B64" s="105">
        <v>37534</v>
      </c>
      <c r="C64" s="27">
        <f t="shared" si="24"/>
        <v>15906</v>
      </c>
      <c r="D64" s="139">
        <f t="shared" si="25"/>
        <v>73.543554651377846</v>
      </c>
      <c r="E64" s="140">
        <f t="shared" si="26"/>
        <v>1</v>
      </c>
      <c r="F64" s="22"/>
      <c r="G64" s="22"/>
      <c r="H64" s="99">
        <v>21628</v>
      </c>
      <c r="I64" s="224">
        <v>15399.343391629171</v>
      </c>
      <c r="J64" s="224">
        <v>27856.656608370831</v>
      </c>
    </row>
    <row r="65" spans="1:11" s="257" customFormat="1" ht="12.75" x14ac:dyDescent="0.2">
      <c r="A65" s="112" t="s">
        <v>126</v>
      </c>
      <c r="B65" s="105">
        <v>62943</v>
      </c>
      <c r="C65" s="27">
        <f t="shared" si="24"/>
        <v>15648</v>
      </c>
      <c r="D65" s="139">
        <f t="shared" si="25"/>
        <v>33.085949888994612</v>
      </c>
      <c r="E65" s="140">
        <f t="shared" si="26"/>
        <v>1</v>
      </c>
      <c r="F65" s="22"/>
      <c r="G65" s="22"/>
      <c r="H65" s="99">
        <v>47295</v>
      </c>
      <c r="I65" s="224">
        <v>39288.371473192463</v>
      </c>
      <c r="J65" s="224">
        <v>55301.628526807537</v>
      </c>
    </row>
    <row r="66" spans="1:11" s="257" customFormat="1" x14ac:dyDescent="0.2">
      <c r="A66" s="112"/>
      <c r="B66" s="154" t="s">
        <v>244</v>
      </c>
      <c r="C66" s="29"/>
      <c r="D66" s="139"/>
      <c r="E66" s="140"/>
      <c r="F66" s="22"/>
      <c r="G66" s="22"/>
      <c r="H66" s="99"/>
      <c r="I66" s="236"/>
      <c r="J66" s="236"/>
    </row>
    <row r="67" spans="1:11" s="257" customFormat="1" ht="12.75" x14ac:dyDescent="0.2">
      <c r="A67" s="24" t="s">
        <v>130</v>
      </c>
      <c r="B67" s="110">
        <v>148315</v>
      </c>
      <c r="C67" s="25">
        <f t="shared" ref="C67:C72" si="27">B67-H67</f>
        <v>43104</v>
      </c>
      <c r="D67" s="192">
        <f t="shared" ref="D67:D72" si="28">C67/H67*100</f>
        <v>40.969100189143717</v>
      </c>
      <c r="E67" s="140">
        <f t="shared" ref="E67:E71" si="29">IF(B67&lt;I67,-1,IF(B67&gt;J67,1,0))</f>
        <v>1</v>
      </c>
      <c r="F67" s="22"/>
      <c r="G67" s="22"/>
      <c r="H67" s="208">
        <v>105211</v>
      </c>
      <c r="I67" s="221">
        <v>87585.983476245368</v>
      </c>
      <c r="J67" s="221">
        <v>122836.01652375463</v>
      </c>
    </row>
    <row r="68" spans="1:11" s="257" customFormat="1" x14ac:dyDescent="0.2">
      <c r="A68" s="26" t="s">
        <v>95</v>
      </c>
      <c r="B68" s="105">
        <v>94261</v>
      </c>
      <c r="C68" s="27">
        <f t="shared" si="27"/>
        <v>32134</v>
      </c>
      <c r="D68" s="139">
        <f t="shared" si="28"/>
        <v>51.723083361501445</v>
      </c>
      <c r="E68" s="140">
        <f t="shared" si="29"/>
        <v>1</v>
      </c>
      <c r="F68" s="176">
        <f>+B67-F69</f>
        <v>0</v>
      </c>
      <c r="G68" s="176">
        <f>+C67-G69</f>
        <v>0</v>
      </c>
      <c r="H68" s="99">
        <v>62127</v>
      </c>
      <c r="I68" s="224">
        <v>53787.652914136444</v>
      </c>
      <c r="J68" s="224">
        <v>70466.347085863556</v>
      </c>
    </row>
    <row r="69" spans="1:11" s="257" customFormat="1" x14ac:dyDescent="0.2">
      <c r="A69" s="26" t="s">
        <v>96</v>
      </c>
      <c r="B69" s="105">
        <v>31832</v>
      </c>
      <c r="C69" s="27">
        <f t="shared" si="27"/>
        <v>9686</v>
      </c>
      <c r="D69" s="139">
        <f t="shared" si="28"/>
        <v>43.737017971642736</v>
      </c>
      <c r="E69" s="140">
        <f t="shared" si="29"/>
        <v>1</v>
      </c>
      <c r="F69" s="105">
        <f>SUM(B68:B72)</f>
        <v>148315</v>
      </c>
      <c r="G69" s="105">
        <f>SUM(C68:C72)</f>
        <v>43104</v>
      </c>
      <c r="H69" s="99">
        <v>22146</v>
      </c>
      <c r="I69" s="224">
        <v>14962.672917149974</v>
      </c>
      <c r="J69" s="224">
        <v>29329.327082850024</v>
      </c>
    </row>
    <row r="70" spans="1:11" s="257" customFormat="1" x14ac:dyDescent="0.2">
      <c r="A70" s="26" t="s">
        <v>97</v>
      </c>
      <c r="B70" s="105">
        <v>15884</v>
      </c>
      <c r="C70" s="27">
        <f t="shared" si="27"/>
        <v>8115</v>
      </c>
      <c r="D70" s="139">
        <f t="shared" si="28"/>
        <v>104.45359763161281</v>
      </c>
      <c r="E70" s="140">
        <f t="shared" si="29"/>
        <v>1</v>
      </c>
      <c r="F70" s="22"/>
      <c r="G70" s="22"/>
      <c r="H70" s="45">
        <v>7769</v>
      </c>
      <c r="I70" s="224">
        <v>4069.3542984420533</v>
      </c>
      <c r="J70" s="224">
        <v>11468.645701557947</v>
      </c>
    </row>
    <row r="71" spans="1:11" s="257" customFormat="1" x14ac:dyDescent="0.2">
      <c r="A71" s="26" t="s">
        <v>98</v>
      </c>
      <c r="B71" s="105">
        <v>2271</v>
      </c>
      <c r="C71" s="27">
        <f t="shared" si="27"/>
        <v>-2597</v>
      </c>
      <c r="D71" s="139">
        <f t="shared" si="28"/>
        <v>-53.348397699260474</v>
      </c>
      <c r="E71" s="140">
        <f t="shared" si="29"/>
        <v>0</v>
      </c>
      <c r="F71" s="22"/>
      <c r="G71" s="22"/>
      <c r="H71" s="45">
        <v>4868</v>
      </c>
      <c r="I71" s="224">
        <v>52.167536930727692</v>
      </c>
      <c r="J71" s="224">
        <v>9683.8324630692732</v>
      </c>
    </row>
    <row r="72" spans="1:11" s="257" customFormat="1" x14ac:dyDescent="0.2">
      <c r="A72" s="26" t="s">
        <v>10</v>
      </c>
      <c r="B72" s="105">
        <v>4067</v>
      </c>
      <c r="C72" s="27">
        <f t="shared" si="27"/>
        <v>-4234</v>
      </c>
      <c r="D72" s="139">
        <f t="shared" si="28"/>
        <v>-51.005902903264669</v>
      </c>
      <c r="E72" s="140">
        <v>0</v>
      </c>
      <c r="F72" s="22"/>
      <c r="G72" s="22"/>
      <c r="H72" s="45">
        <v>8301</v>
      </c>
      <c r="I72" s="224">
        <v>3455.5170246213665</v>
      </c>
      <c r="J72" s="224">
        <v>13146.482975378633</v>
      </c>
    </row>
    <row r="73" spans="1:11" s="257" customFormat="1" x14ac:dyDescent="0.2">
      <c r="A73" s="26"/>
      <c r="B73" s="154" t="s">
        <v>244</v>
      </c>
      <c r="C73" s="99"/>
      <c r="D73" s="139"/>
      <c r="E73" s="140"/>
      <c r="F73" s="22"/>
      <c r="G73" s="22"/>
      <c r="H73" s="10"/>
      <c r="I73" s="35"/>
      <c r="J73" s="35"/>
    </row>
    <row r="74" spans="1:11" s="257" customFormat="1" x14ac:dyDescent="0.2">
      <c r="A74" s="24" t="s">
        <v>108</v>
      </c>
      <c r="B74" s="105" t="s">
        <v>244</v>
      </c>
      <c r="C74" s="99"/>
      <c r="D74" s="139"/>
      <c r="E74" s="140"/>
      <c r="F74" s="22"/>
      <c r="G74" s="22"/>
      <c r="H74" s="10"/>
      <c r="I74" s="35"/>
      <c r="J74" s="35"/>
    </row>
    <row r="75" spans="1:11" s="257" customFormat="1" x14ac:dyDescent="0.2">
      <c r="A75" s="26" t="s">
        <v>55</v>
      </c>
      <c r="B75" s="114">
        <v>28.901999123487172</v>
      </c>
      <c r="C75" s="115">
        <f t="shared" ref="C75:C78" si="30">B75-H75</f>
        <v>-9.3031315187460564</v>
      </c>
      <c r="D75" s="115">
        <f t="shared" ref="D75:D78" si="31">C75/H75*100</f>
        <v>-24.350476918568795</v>
      </c>
      <c r="E75" s="140">
        <f>IF(B75&lt;I75,-1,IF(B75&gt;J75,1,0))</f>
        <v>-1</v>
      </c>
      <c r="F75" s="22"/>
      <c r="G75" s="22"/>
      <c r="H75" s="68">
        <v>38.205130642233229</v>
      </c>
      <c r="I75" s="68">
        <v>30.642584115418114</v>
      </c>
      <c r="J75" s="68">
        <v>45.767677169048341</v>
      </c>
      <c r="K75" s="71"/>
    </row>
    <row r="76" spans="1:11" s="257" customFormat="1" x14ac:dyDescent="0.2">
      <c r="A76" s="26" t="s">
        <v>77</v>
      </c>
      <c r="B76" s="114">
        <v>34.355931631999461</v>
      </c>
      <c r="C76" s="115">
        <f t="shared" si="30"/>
        <v>-7.4011089816245885</v>
      </c>
      <c r="D76" s="115">
        <f t="shared" si="31"/>
        <v>-17.724218174622827</v>
      </c>
      <c r="E76" s="140">
        <f t="shared" ref="E76:E78" si="32">IF(B76&lt;I76,-1,IF(B76&gt;J76,1,0))</f>
        <v>0</v>
      </c>
      <c r="F76" s="22"/>
      <c r="G76" s="22"/>
      <c r="H76" s="68">
        <v>41.757040613624049</v>
      </c>
      <c r="I76" s="68">
        <v>33.162022842828584</v>
      </c>
      <c r="J76" s="68">
        <v>50.352058384419522</v>
      </c>
    </row>
    <row r="77" spans="1:11" ht="22.5" x14ac:dyDescent="0.2">
      <c r="A77" s="26" t="s">
        <v>100</v>
      </c>
      <c r="B77" s="114">
        <v>15.66800391059569</v>
      </c>
      <c r="C77" s="115">
        <f t="shared" si="30"/>
        <v>0.16487210878789504</v>
      </c>
      <c r="D77" s="115">
        <f t="shared" si="31"/>
        <v>1.0634761472431626</v>
      </c>
      <c r="E77" s="140">
        <f t="shared" si="32"/>
        <v>0</v>
      </c>
      <c r="F77" s="108"/>
      <c r="G77" s="108"/>
      <c r="H77" s="304">
        <v>15.503131801807795</v>
      </c>
      <c r="I77" s="304">
        <v>9.8723000293096774</v>
      </c>
      <c r="J77" s="304">
        <v>21.133963574305913</v>
      </c>
    </row>
    <row r="78" spans="1:11" ht="12" thickBot="1" x14ac:dyDescent="0.25">
      <c r="A78" s="311" t="s">
        <v>101</v>
      </c>
      <c r="B78" s="117">
        <v>13.689781883154097</v>
      </c>
      <c r="C78" s="115">
        <f t="shared" si="30"/>
        <v>-1.382786574516679</v>
      </c>
      <c r="D78" s="115">
        <f t="shared" si="31"/>
        <v>-9.1741933592807605</v>
      </c>
      <c r="E78" s="140">
        <f t="shared" si="32"/>
        <v>0</v>
      </c>
      <c r="F78" s="108"/>
      <c r="G78" s="108"/>
      <c r="H78" s="76">
        <v>15.072568457670776</v>
      </c>
      <c r="I78" s="76">
        <v>8.7524889183382264</v>
      </c>
      <c r="J78" s="76">
        <v>21.392647997003326</v>
      </c>
    </row>
    <row r="79" spans="1:11" ht="12.75" customHeight="1" x14ac:dyDescent="0.2">
      <c r="A79" s="365" t="s">
        <v>109</v>
      </c>
      <c r="B79" s="365"/>
      <c r="C79" s="365"/>
      <c r="D79" s="365"/>
      <c r="E79" s="365"/>
      <c r="F79" s="266"/>
      <c r="G79" s="266"/>
      <c r="H79" s="46"/>
    </row>
    <row r="80" spans="1:11" x14ac:dyDescent="0.2">
      <c r="A80" s="362" t="s">
        <v>110</v>
      </c>
      <c r="B80" s="362"/>
      <c r="C80" s="362"/>
      <c r="D80" s="362"/>
      <c r="E80" s="362"/>
      <c r="F80" s="264"/>
      <c r="G80" s="264"/>
    </row>
    <row r="81" spans="1:7" x14ac:dyDescent="0.2">
      <c r="A81" s="363" t="s">
        <v>111</v>
      </c>
      <c r="B81" s="363"/>
      <c r="C81" s="363"/>
      <c r="D81" s="363"/>
      <c r="E81" s="363"/>
      <c r="F81" s="265"/>
      <c r="G81" s="265"/>
    </row>
    <row r="82" spans="1:7" x14ac:dyDescent="0.2">
      <c r="A82" s="366" t="s">
        <v>232</v>
      </c>
      <c r="B82" s="366"/>
      <c r="C82" s="366"/>
      <c r="D82" s="366"/>
      <c r="E82" s="366"/>
      <c r="F82" s="266"/>
      <c r="G82" s="266"/>
    </row>
    <row r="83" spans="1:7" ht="12.75" customHeight="1" x14ac:dyDescent="0.2">
      <c r="A83" s="360" t="s">
        <v>66</v>
      </c>
      <c r="B83" s="360"/>
      <c r="C83" s="360"/>
      <c r="D83" s="360"/>
      <c r="E83" s="360"/>
      <c r="F83" s="263"/>
      <c r="G83" s="263"/>
    </row>
    <row r="84" spans="1:7" ht="10.15" customHeight="1" x14ac:dyDescent="0.2">
      <c r="A84" s="341" t="s">
        <v>237</v>
      </c>
      <c r="B84" s="341"/>
      <c r="C84" s="341"/>
      <c r="D84" s="341"/>
      <c r="E84" s="341"/>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50:E52 E44 E39:E42 E18:E23 E14:E16 E7 E46:E48 E9:E12 E25:E29 E31:E36 E61:E65 E67:E72 E75:E78 E54:E57 E59">
    <cfRule type="iconSet" priority="6">
      <iconSet iconSet="3Arrows" showValue="0">
        <cfvo type="percent" val="0"/>
        <cfvo type="percent" val="33"/>
        <cfvo type="percent" val="67"/>
      </iconSet>
    </cfRule>
  </conditionalFormatting>
  <conditionalFormatting sqref="F75:G78 F70:G72 F44:G44 F39:G42 F33:G36 F27:G29 F20:G23 F16:G16 F11:G12">
    <cfRule type="iconSet" priority="5">
      <iconSet iconSet="3Arrows" showValue="0">
        <cfvo type="percent" val="0"/>
        <cfvo type="percent" val="33"/>
        <cfvo type="percent" val="67"/>
      </iconSet>
    </cfRule>
  </conditionalFormatting>
  <conditionalFormatting sqref="F64:G66 F57:G60 F53:G53 F48:G49">
    <cfRule type="iconSet" priority="4">
      <iconSet iconSet="3Arrows" showValue="0">
        <cfvo type="percent" val="0"/>
        <cfvo type="percent" val="33"/>
        <cfvo type="percent" val="67"/>
      </iconSet>
    </cfRule>
  </conditionalFormatting>
  <conditionalFormatting sqref="F7">
    <cfRule type="iconSet" priority="3">
      <iconSet iconSet="3Arrows" showValue="0">
        <cfvo type="percent" val="0"/>
        <cfvo type="percent" val="33"/>
        <cfvo type="percent" val="67"/>
      </iconSet>
    </cfRule>
  </conditionalFormatting>
  <conditionalFormatting sqref="F5">
    <cfRule type="iconSet" priority="2">
      <iconSet iconSet="3Arrows" showValue="0">
        <cfvo type="percent" val="0"/>
        <cfvo type="percent" val="33"/>
        <cfvo type="percent" val="67"/>
      </iconSet>
    </cfRule>
  </conditionalFormatting>
  <conditionalFormatting sqref="E5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colBreaks count="1" manualBreakCount="1">
    <brk id="7"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I64"/>
  <sheetViews>
    <sheetView view="pageBreakPreview" zoomScaleNormal="100" zoomScaleSheetLayoutView="100" workbookViewId="0">
      <pane xSplit="1" ySplit="5" topLeftCell="B30" activePane="bottomRight" state="frozen"/>
      <selection activeCell="C11" sqref="C11"/>
      <selection pane="topRight" activeCell="C11" sqref="C11"/>
      <selection pane="bottomLeft" activeCell="C11" sqref="C11"/>
      <selection pane="bottomRight" activeCell="G7" sqref="G7:I55"/>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28515625" style="249" customWidth="1"/>
    <col min="7" max="9" width="11.42578125" style="10" customWidth="1"/>
    <col min="10" max="16384" width="11.42578125" style="10"/>
  </cols>
  <sheetData>
    <row r="1" spans="1:9" x14ac:dyDescent="0.2">
      <c r="A1" s="329" t="s">
        <v>113</v>
      </c>
      <c r="B1" s="329"/>
      <c r="C1" s="329"/>
      <c r="D1" s="329"/>
      <c r="E1" s="329"/>
      <c r="F1" s="199"/>
    </row>
    <row r="2" spans="1:9" ht="15" customHeight="1" x14ac:dyDescent="0.2">
      <c r="A2" s="329" t="s">
        <v>167</v>
      </c>
      <c r="B2" s="329"/>
      <c r="C2" s="329"/>
      <c r="D2" s="329"/>
      <c r="E2" s="329"/>
      <c r="F2" s="199"/>
    </row>
    <row r="3" spans="1:9" ht="12" thickBot="1" x14ac:dyDescent="0.25">
      <c r="A3" s="330" t="s">
        <v>266</v>
      </c>
      <c r="B3" s="330"/>
      <c r="C3" s="330"/>
      <c r="D3" s="330"/>
      <c r="E3" s="330"/>
      <c r="F3" s="199"/>
      <c r="G3" s="326" t="s">
        <v>235</v>
      </c>
      <c r="H3" s="326"/>
      <c r="I3" s="326"/>
    </row>
    <row r="4" spans="1:9" ht="12.75" customHeight="1" x14ac:dyDescent="0.2">
      <c r="A4" s="344" t="s">
        <v>120</v>
      </c>
      <c r="B4" s="3" t="str">
        <f>+'C1 total'!B4</f>
        <v>II 2021</v>
      </c>
      <c r="C4" s="343" t="s">
        <v>78</v>
      </c>
      <c r="D4" s="343"/>
      <c r="E4" s="333" t="s">
        <v>112</v>
      </c>
      <c r="F4" s="155"/>
      <c r="G4" s="327" t="s">
        <v>233</v>
      </c>
      <c r="H4" s="331" t="s">
        <v>79</v>
      </c>
      <c r="I4" s="332"/>
    </row>
    <row r="5" spans="1:9" ht="12" thickBot="1" x14ac:dyDescent="0.25">
      <c r="A5" s="345"/>
      <c r="B5" s="6" t="str">
        <f>+'C1 total'!B5</f>
        <v>Abr - Jun</v>
      </c>
      <c r="C5" s="6" t="s">
        <v>53</v>
      </c>
      <c r="D5" s="6" t="s">
        <v>52</v>
      </c>
      <c r="E5" s="334"/>
      <c r="F5" s="155"/>
      <c r="G5" s="328"/>
      <c r="H5" s="220" t="s">
        <v>80</v>
      </c>
      <c r="I5" s="220" t="s">
        <v>81</v>
      </c>
    </row>
    <row r="6" spans="1:9" x14ac:dyDescent="0.2">
      <c r="A6" s="82"/>
      <c r="B6" s="52"/>
    </row>
    <row r="7" spans="1:9" x14ac:dyDescent="0.2">
      <c r="A7" s="84" t="s">
        <v>1</v>
      </c>
      <c r="B7" s="120">
        <v>463001.02399503748</v>
      </c>
      <c r="C7" s="13">
        <f>B7-G7</f>
        <v>-18891.413288810698</v>
      </c>
      <c r="D7" s="121">
        <f>C7/G7*100</f>
        <v>-3.920255191239518</v>
      </c>
      <c r="E7" s="118">
        <f>IF(B7&lt;H7,-1,IF(B7&gt;I7,1,0))</f>
        <v>0</v>
      </c>
      <c r="F7" s="250"/>
      <c r="G7" s="208">
        <v>481892.43728384818</v>
      </c>
      <c r="H7" s="221">
        <v>452854.87699934829</v>
      </c>
      <c r="I7" s="221">
        <v>510929.99756834807</v>
      </c>
    </row>
    <row r="8" spans="1:9" x14ac:dyDescent="0.2">
      <c r="A8" s="86"/>
      <c r="B8" s="122"/>
      <c r="C8" s="106"/>
      <c r="D8" s="107"/>
      <c r="E8" s="119"/>
      <c r="F8" s="251"/>
      <c r="G8" s="45"/>
      <c r="H8" s="231"/>
      <c r="I8" s="231"/>
    </row>
    <row r="9" spans="1:9" x14ac:dyDescent="0.2">
      <c r="A9" s="88" t="s">
        <v>2</v>
      </c>
      <c r="B9" s="123">
        <v>308884.27524260397</v>
      </c>
      <c r="C9" s="25">
        <f t="shared" ref="C9:C10" si="0">B9-G9</f>
        <v>14661.754269794037</v>
      </c>
      <c r="D9" s="107">
        <f t="shared" ref="D9:D10" si="1">C9/G9*100</f>
        <v>4.9832195786090008</v>
      </c>
      <c r="E9" s="119">
        <f>IF(B9&lt;H9,-1,IF(B9&gt;I9,1,0))</f>
        <v>0</v>
      </c>
      <c r="F9" s="251"/>
      <c r="G9" s="208">
        <v>294222.52097280993</v>
      </c>
      <c r="H9" s="223">
        <v>276609.35903962801</v>
      </c>
      <c r="I9" s="223">
        <v>311835.68290599185</v>
      </c>
    </row>
    <row r="10" spans="1:9" x14ac:dyDescent="0.2">
      <c r="A10" s="90" t="s">
        <v>60</v>
      </c>
      <c r="B10" s="122">
        <v>308884.27524260397</v>
      </c>
      <c r="C10" s="27">
        <f t="shared" si="0"/>
        <v>14661.754269794037</v>
      </c>
      <c r="D10" s="107">
        <f t="shared" si="1"/>
        <v>4.9832195786090008</v>
      </c>
      <c r="E10" s="119">
        <f>IF(B10&lt;H10,-1,IF(B10&gt;I10,1,0))</f>
        <v>0</v>
      </c>
      <c r="F10" s="251"/>
      <c r="G10" s="45">
        <v>294222.52097280993</v>
      </c>
      <c r="H10" s="224">
        <v>276609.35903962801</v>
      </c>
      <c r="I10" s="224">
        <v>311835.68290599185</v>
      </c>
    </row>
    <row r="11" spans="1:9" x14ac:dyDescent="0.2">
      <c r="A11" s="90"/>
      <c r="B11" s="122"/>
      <c r="C11" s="124"/>
      <c r="D11" s="107"/>
      <c r="E11" s="119"/>
      <c r="F11" s="251"/>
      <c r="G11" s="45"/>
      <c r="H11" s="231"/>
      <c r="I11" s="231"/>
    </row>
    <row r="12" spans="1:9" x14ac:dyDescent="0.2">
      <c r="A12" s="88" t="s">
        <v>3</v>
      </c>
      <c r="B12" s="123">
        <v>422079.45975409547</v>
      </c>
      <c r="C12" s="25">
        <f>B12-G12</f>
        <v>4173.2582845888101</v>
      </c>
      <c r="D12" s="107">
        <f t="shared" ref="D12:D15" si="2">C12/G12*100</f>
        <v>0.99861123618509395</v>
      </c>
      <c r="E12" s="119">
        <f>IF(B12&lt;H12,-1,IF(B12&gt;I12,1,0))</f>
        <v>0</v>
      </c>
      <c r="F12" s="251"/>
      <c r="G12" s="208">
        <v>417906.20146950666</v>
      </c>
      <c r="H12" s="223">
        <v>372923.61580584128</v>
      </c>
      <c r="I12" s="223">
        <v>462888.78713317204</v>
      </c>
    </row>
    <row r="13" spans="1:9" x14ac:dyDescent="0.2">
      <c r="A13" s="90" t="s">
        <v>4</v>
      </c>
      <c r="B13" s="122">
        <v>436678.57989875175</v>
      </c>
      <c r="C13" s="27">
        <f>B13-G13</f>
        <v>4445.1112134646391</v>
      </c>
      <c r="D13" s="107">
        <f t="shared" si="2"/>
        <v>1.0284051410884989</v>
      </c>
      <c r="E13" s="119">
        <f>IF(B13&lt;H13,-1,IF(B13&gt;I13,1,0))</f>
        <v>0</v>
      </c>
      <c r="F13" s="251"/>
      <c r="G13" s="45">
        <v>432233.46868528711</v>
      </c>
      <c r="H13" s="224">
        <v>370718.85461701063</v>
      </c>
      <c r="I13" s="224">
        <v>493748.08275356359</v>
      </c>
    </row>
    <row r="14" spans="1:9" x14ac:dyDescent="0.2">
      <c r="A14" s="90" t="s">
        <v>5</v>
      </c>
      <c r="B14" s="122">
        <v>310448.10452979518</v>
      </c>
      <c r="C14" s="27">
        <f t="shared" ref="C14:C15" si="3">B14-G14</f>
        <v>3983.5943919869023</v>
      </c>
      <c r="D14" s="107">
        <f t="shared" si="2"/>
        <v>1.2998550436380363</v>
      </c>
      <c r="E14" s="119">
        <f>IF(B14&lt;H14,-1,IF(B14&gt;I14,1,0))</f>
        <v>0</v>
      </c>
      <c r="F14" s="251"/>
      <c r="G14" s="45">
        <v>306464.51013780828</v>
      </c>
      <c r="H14" s="224">
        <v>273981.5517992808</v>
      </c>
      <c r="I14" s="224">
        <v>338947.46847633575</v>
      </c>
    </row>
    <row r="15" spans="1:9" ht="12.75" x14ac:dyDescent="0.2">
      <c r="A15" s="90" t="s">
        <v>131</v>
      </c>
      <c r="B15" s="122">
        <v>797833.80628225638</v>
      </c>
      <c r="C15" s="27">
        <f t="shared" si="3"/>
        <v>83471.473069243599</v>
      </c>
      <c r="D15" s="107">
        <f t="shared" si="2"/>
        <v>11.684752847173646</v>
      </c>
      <c r="E15" s="119">
        <f>IF(B15&lt;H15,-1,IF(B15&gt;I15,1,0))</f>
        <v>0</v>
      </c>
      <c r="F15" s="251"/>
      <c r="G15" s="45">
        <v>714362.33321301278</v>
      </c>
      <c r="H15" s="224">
        <v>608942.85706071171</v>
      </c>
      <c r="I15" s="224">
        <v>819781.80936531385</v>
      </c>
    </row>
    <row r="16" spans="1:9" s="190" customFormat="1" x14ac:dyDescent="0.2">
      <c r="A16" s="90"/>
      <c r="B16" s="122"/>
      <c r="C16" s="124"/>
      <c r="D16" s="139"/>
      <c r="E16" s="140"/>
      <c r="F16" s="252"/>
      <c r="G16" s="99"/>
      <c r="H16" s="236"/>
      <c r="I16" s="236"/>
    </row>
    <row r="17" spans="1:9" s="190" customFormat="1" x14ac:dyDescent="0.2">
      <c r="A17" s="88" t="s">
        <v>54</v>
      </c>
      <c r="B17" s="123">
        <v>495718.26534103783</v>
      </c>
      <c r="C17" s="25">
        <f t="shared" ref="C17:C26" si="4">B17-G17</f>
        <v>-39758.452981537383</v>
      </c>
      <c r="D17" s="139">
        <f t="shared" ref="D17:D26" si="5">C17/G17*100</f>
        <v>-7.4248705165154529</v>
      </c>
      <c r="E17" s="140">
        <f t="shared" ref="E17:E38" si="6">IF(B17&lt;H17,-1,IF(B17&gt;I17,1,0))</f>
        <v>-1</v>
      </c>
      <c r="F17" s="252"/>
      <c r="G17" s="230">
        <v>535476.71832257521</v>
      </c>
      <c r="H17" s="223">
        <v>496776.93599434232</v>
      </c>
      <c r="I17" s="223">
        <v>574176.5006508081</v>
      </c>
    </row>
    <row r="18" spans="1:9" s="190" customFormat="1" x14ac:dyDescent="0.2">
      <c r="A18" s="90" t="s">
        <v>70</v>
      </c>
      <c r="B18" s="122">
        <v>371109.67153022531</v>
      </c>
      <c r="C18" s="27">
        <f t="shared" si="4"/>
        <v>41699.549422764278</v>
      </c>
      <c r="D18" s="139">
        <f t="shared" si="5"/>
        <v>12.658854911920692</v>
      </c>
      <c r="E18" s="140">
        <f t="shared" si="6"/>
        <v>1</v>
      </c>
      <c r="F18" s="252"/>
      <c r="G18" s="99">
        <v>329410.12210746104</v>
      </c>
      <c r="H18" s="224">
        <v>302020.71847255901</v>
      </c>
      <c r="I18" s="224">
        <v>356799.52574236307</v>
      </c>
    </row>
    <row r="19" spans="1:9" s="190" customFormat="1" x14ac:dyDescent="0.2">
      <c r="A19" s="90" t="s">
        <v>6</v>
      </c>
      <c r="B19" s="122">
        <v>438255.49571823404</v>
      </c>
      <c r="C19" s="27">
        <f t="shared" si="4"/>
        <v>117764.14141908119</v>
      </c>
      <c r="D19" s="139">
        <f t="shared" si="5"/>
        <v>36.744873095440148</v>
      </c>
      <c r="E19" s="140">
        <f t="shared" si="6"/>
        <v>1</v>
      </c>
      <c r="F19" s="252"/>
      <c r="G19" s="99">
        <v>320491.35429915285</v>
      </c>
      <c r="H19" s="224">
        <v>257820.34908049856</v>
      </c>
      <c r="I19" s="224">
        <v>383162.35951780714</v>
      </c>
    </row>
    <row r="20" spans="1:9" s="190" customFormat="1" x14ac:dyDescent="0.2">
      <c r="A20" s="90" t="s">
        <v>71</v>
      </c>
      <c r="B20" s="122">
        <v>276665.15478546778</v>
      </c>
      <c r="C20" s="27">
        <f t="shared" si="4"/>
        <v>21336.862234625762</v>
      </c>
      <c r="D20" s="139">
        <f t="shared" si="5"/>
        <v>8.3566384365246478</v>
      </c>
      <c r="E20" s="140">
        <f t="shared" si="6"/>
        <v>0</v>
      </c>
      <c r="F20" s="252"/>
      <c r="G20" s="99">
        <v>255328.29255084202</v>
      </c>
      <c r="H20" s="224">
        <v>224991.59403992951</v>
      </c>
      <c r="I20" s="224">
        <v>285664.99106175452</v>
      </c>
    </row>
    <row r="21" spans="1:9" s="190" customFormat="1" x14ac:dyDescent="0.2">
      <c r="A21" s="90" t="s">
        <v>72</v>
      </c>
      <c r="B21" s="122">
        <v>813686.34357541904</v>
      </c>
      <c r="C21" s="27">
        <f t="shared" si="4"/>
        <v>116414.68357047334</v>
      </c>
      <c r="D21" s="139">
        <f t="shared" si="5"/>
        <v>16.695742885871429</v>
      </c>
      <c r="E21" s="140">
        <f t="shared" si="6"/>
        <v>1</v>
      </c>
      <c r="F21" s="252"/>
      <c r="G21" s="99">
        <v>697271.6600049457</v>
      </c>
      <c r="H21" s="224">
        <v>609450.76554120635</v>
      </c>
      <c r="I21" s="224">
        <v>785092.55446868506</v>
      </c>
    </row>
    <row r="22" spans="1:9" s="190" customFormat="1" ht="22.5" x14ac:dyDescent="0.2">
      <c r="A22" s="90" t="s">
        <v>62</v>
      </c>
      <c r="B22" s="122">
        <v>436286.3263595844</v>
      </c>
      <c r="C22" s="27">
        <f t="shared" si="4"/>
        <v>451.64066649769666</v>
      </c>
      <c r="D22" s="139">
        <f t="shared" si="5"/>
        <v>0.10362660002139903</v>
      </c>
      <c r="E22" s="140">
        <f t="shared" si="6"/>
        <v>0</v>
      </c>
      <c r="F22" s="252"/>
      <c r="G22" s="246">
        <v>435834.68569308671</v>
      </c>
      <c r="H22" s="224">
        <v>365520.73463837669</v>
      </c>
      <c r="I22" s="224">
        <v>506148.63674779673</v>
      </c>
    </row>
    <row r="23" spans="1:9" s="190" customFormat="1" x14ac:dyDescent="0.2">
      <c r="A23" s="90" t="s">
        <v>61</v>
      </c>
      <c r="B23" s="122">
        <v>972628.64197670249</v>
      </c>
      <c r="C23" s="27">
        <f t="shared" si="4"/>
        <v>-60725.80987247196</v>
      </c>
      <c r="D23" s="139">
        <f t="shared" si="5"/>
        <v>-5.8765711768893922</v>
      </c>
      <c r="E23" s="140">
        <f t="shared" si="6"/>
        <v>0</v>
      </c>
      <c r="F23" s="252"/>
      <c r="G23" s="99">
        <v>1033354.4518491745</v>
      </c>
      <c r="H23" s="224">
        <v>880470.26008779358</v>
      </c>
      <c r="I23" s="224">
        <v>1186238.6436105552</v>
      </c>
    </row>
    <row r="24" spans="1:9" s="190" customFormat="1" x14ac:dyDescent="0.2">
      <c r="A24" s="90" t="s">
        <v>40</v>
      </c>
      <c r="B24" s="122">
        <v>865350.91762462421</v>
      </c>
      <c r="C24" s="27">
        <f t="shared" si="4"/>
        <v>-98392.841524845921</v>
      </c>
      <c r="D24" s="139">
        <f t="shared" si="5"/>
        <v>-10.209440070634569</v>
      </c>
      <c r="E24" s="140">
        <f t="shared" si="6"/>
        <v>0</v>
      </c>
      <c r="F24" s="252"/>
      <c r="G24" s="99">
        <v>963743.75914947013</v>
      </c>
      <c r="H24" s="224">
        <v>863719.92244397011</v>
      </c>
      <c r="I24" s="224">
        <v>1063767.5958549702</v>
      </c>
    </row>
    <row r="25" spans="1:9" s="190" customFormat="1" ht="12.75" x14ac:dyDescent="0.2">
      <c r="A25" s="90" t="s">
        <v>132</v>
      </c>
      <c r="B25" s="122">
        <v>411262.63866689597</v>
      </c>
      <c r="C25" s="27">
        <f t="shared" si="4"/>
        <v>5557.7723070138018</v>
      </c>
      <c r="D25" s="139">
        <f t="shared" si="5"/>
        <v>1.3699052606590518</v>
      </c>
      <c r="E25" s="140">
        <f t="shared" si="6"/>
        <v>0</v>
      </c>
      <c r="F25" s="252"/>
      <c r="G25" s="99">
        <v>405704.86635988217</v>
      </c>
      <c r="H25" s="224">
        <v>309295.5285120692</v>
      </c>
      <c r="I25" s="224">
        <v>502114.20420769515</v>
      </c>
    </row>
    <row r="26" spans="1:9" x14ac:dyDescent="0.2">
      <c r="A26" s="90" t="s">
        <v>63</v>
      </c>
      <c r="B26" s="122">
        <v>170880.53450419518</v>
      </c>
      <c r="C26" s="27">
        <f t="shared" si="4"/>
        <v>11990.954841487255</v>
      </c>
      <c r="D26" s="107">
        <f t="shared" si="5"/>
        <v>7.5467219857600174</v>
      </c>
      <c r="E26" s="119">
        <f t="shared" si="6"/>
        <v>0</v>
      </c>
      <c r="F26" s="251"/>
      <c r="G26" s="45">
        <v>158889.57966270793</v>
      </c>
      <c r="H26" s="224">
        <v>132499.27894883702</v>
      </c>
      <c r="I26" s="224">
        <v>185279.88037657883</v>
      </c>
    </row>
    <row r="27" spans="1:9" x14ac:dyDescent="0.2">
      <c r="A27" s="90"/>
      <c r="B27" s="122"/>
      <c r="C27" s="125"/>
      <c r="D27" s="107"/>
      <c r="E27" s="119"/>
      <c r="F27" s="251"/>
      <c r="G27" s="45"/>
      <c r="H27" s="231"/>
      <c r="I27" s="231"/>
    </row>
    <row r="28" spans="1:9" x14ac:dyDescent="0.2">
      <c r="A28" s="84" t="s">
        <v>219</v>
      </c>
      <c r="B28" s="120">
        <v>463001.02399503748</v>
      </c>
      <c r="C28" s="13">
        <f>B28-G28</f>
        <v>-18891.413288810698</v>
      </c>
      <c r="D28" s="121">
        <f>C28/G28*100</f>
        <v>-3.920255191239518</v>
      </c>
      <c r="E28" s="118">
        <f t="shared" si="6"/>
        <v>0</v>
      </c>
      <c r="F28" s="250"/>
      <c r="G28" s="208">
        <v>481892.43728384818</v>
      </c>
      <c r="H28" s="223">
        <v>452854.87699934829</v>
      </c>
      <c r="I28" s="223">
        <v>510929.99756834807</v>
      </c>
    </row>
    <row r="29" spans="1:9" x14ac:dyDescent="0.2">
      <c r="A29" s="90"/>
      <c r="B29" s="122"/>
      <c r="C29" s="125"/>
      <c r="D29" s="107"/>
      <c r="E29" s="119"/>
      <c r="F29" s="251"/>
      <c r="G29" s="45"/>
      <c r="H29" s="224"/>
      <c r="I29" s="224"/>
    </row>
    <row r="30" spans="1:9" ht="12.75" x14ac:dyDescent="0.2">
      <c r="A30" s="186" t="s">
        <v>225</v>
      </c>
      <c r="B30" s="122">
        <v>2100665.895738204</v>
      </c>
      <c r="C30" s="27">
        <f t="shared" ref="C30:C38" si="7">B30-G30</f>
        <v>588588.31994134327</v>
      </c>
      <c r="D30" s="107">
        <f t="shared" ref="D30:D38" si="8">C30/G30*100</f>
        <v>38.925801781774247</v>
      </c>
      <c r="E30" s="119">
        <f t="shared" si="6"/>
        <v>1</v>
      </c>
      <c r="F30" s="251"/>
      <c r="G30" s="45">
        <v>1512077.5757968607</v>
      </c>
      <c r="H30" s="224">
        <v>1134899.2020858095</v>
      </c>
      <c r="I30" s="224">
        <v>1889255.9495079119</v>
      </c>
    </row>
    <row r="31" spans="1:9" x14ac:dyDescent="0.2">
      <c r="A31" s="96" t="s">
        <v>208</v>
      </c>
      <c r="B31" s="122">
        <v>1164825.2171823839</v>
      </c>
      <c r="C31" s="27">
        <f t="shared" si="7"/>
        <v>-78353.728389983531</v>
      </c>
      <c r="D31" s="107">
        <f t="shared" si="8"/>
        <v>-6.3026910702633385</v>
      </c>
      <c r="E31" s="119">
        <f t="shared" si="6"/>
        <v>0</v>
      </c>
      <c r="F31" s="251"/>
      <c r="G31" s="45">
        <v>1243178.9455723674</v>
      </c>
      <c r="H31" s="224">
        <v>1129840.0943241611</v>
      </c>
      <c r="I31" s="224">
        <v>1356517.7968205737</v>
      </c>
    </row>
    <row r="32" spans="1:9" x14ac:dyDescent="0.2">
      <c r="A32" s="96" t="s">
        <v>209</v>
      </c>
      <c r="B32" s="122">
        <v>659059.39374640922</v>
      </c>
      <c r="C32" s="27">
        <f t="shared" si="7"/>
        <v>21762.20951613714</v>
      </c>
      <c r="D32" s="107">
        <f t="shared" si="8"/>
        <v>3.4147663059929485</v>
      </c>
      <c r="E32" s="119">
        <f t="shared" si="6"/>
        <v>0</v>
      </c>
      <c r="F32" s="251"/>
      <c r="G32" s="45">
        <v>637297.18423027208</v>
      </c>
      <c r="H32" s="224">
        <v>578593.54933968361</v>
      </c>
      <c r="I32" s="224">
        <v>696000.81912086054</v>
      </c>
    </row>
    <row r="33" spans="1:9" x14ac:dyDescent="0.2">
      <c r="A33" s="96" t="s">
        <v>210</v>
      </c>
      <c r="B33" s="122">
        <v>448804.01990082324</v>
      </c>
      <c r="C33" s="27">
        <f t="shared" si="7"/>
        <v>-14857.363704867137</v>
      </c>
      <c r="D33" s="107">
        <f t="shared" si="8"/>
        <v>-3.2043565045956521</v>
      </c>
      <c r="E33" s="119">
        <f t="shared" si="6"/>
        <v>0</v>
      </c>
      <c r="F33" s="251"/>
      <c r="G33" s="45">
        <v>463661.38360569038</v>
      </c>
      <c r="H33" s="224">
        <v>437564.69832811545</v>
      </c>
      <c r="I33" s="224">
        <v>489758.06888326531</v>
      </c>
    </row>
    <row r="34" spans="1:9" ht="22.5" x14ac:dyDescent="0.2">
      <c r="A34" s="96" t="s">
        <v>211</v>
      </c>
      <c r="B34" s="122">
        <v>297150.05581292749</v>
      </c>
      <c r="C34" s="27">
        <f t="shared" si="7"/>
        <v>-45925.133139852143</v>
      </c>
      <c r="D34" s="107">
        <f t="shared" si="8"/>
        <v>-13.386317232684878</v>
      </c>
      <c r="E34" s="119">
        <f t="shared" si="6"/>
        <v>-1</v>
      </c>
      <c r="F34" s="251"/>
      <c r="G34" s="247">
        <v>343075.18895277963</v>
      </c>
      <c r="H34" s="224">
        <v>319835.18797469279</v>
      </c>
      <c r="I34" s="224">
        <v>366315.18993086647</v>
      </c>
    </row>
    <row r="35" spans="1:9" ht="22.5" x14ac:dyDescent="0.2">
      <c r="A35" s="96" t="s">
        <v>212</v>
      </c>
      <c r="B35" s="122">
        <v>256495.86680746428</v>
      </c>
      <c r="C35" s="27">
        <f t="shared" si="7"/>
        <v>45903.719145250652</v>
      </c>
      <c r="D35" s="107">
        <f t="shared" si="8"/>
        <v>21.797450500803794</v>
      </c>
      <c r="E35" s="119">
        <f t="shared" si="6"/>
        <v>1</v>
      </c>
      <c r="F35" s="251"/>
      <c r="G35" s="247">
        <v>210592.14766221363</v>
      </c>
      <c r="H35" s="224">
        <v>178819.81591871168</v>
      </c>
      <c r="I35" s="224">
        <v>242364.47940571557</v>
      </c>
    </row>
    <row r="36" spans="1:9" ht="22.5" x14ac:dyDescent="0.2">
      <c r="A36" s="96" t="s">
        <v>213</v>
      </c>
      <c r="B36" s="122">
        <v>263736.07796384871</v>
      </c>
      <c r="C36" s="27">
        <f t="shared" si="7"/>
        <v>-27133.572022519715</v>
      </c>
      <c r="D36" s="107">
        <f t="shared" si="8"/>
        <v>-9.3284301142423498</v>
      </c>
      <c r="E36" s="119">
        <f t="shared" si="6"/>
        <v>0</v>
      </c>
      <c r="F36" s="251"/>
      <c r="G36" s="247">
        <v>290869.64998636843</v>
      </c>
      <c r="H36" s="224">
        <v>244647.88645410081</v>
      </c>
      <c r="I36" s="224">
        <v>337091.41351863602</v>
      </c>
    </row>
    <row r="37" spans="1:9" ht="22.5" x14ac:dyDescent="0.2">
      <c r="A37" s="96" t="s">
        <v>214</v>
      </c>
      <c r="B37" s="122">
        <v>329845.66197679203</v>
      </c>
      <c r="C37" s="27">
        <f t="shared" si="7"/>
        <v>1516.5808477854589</v>
      </c>
      <c r="D37" s="107">
        <f t="shared" si="8"/>
        <v>0.46190877840320399</v>
      </c>
      <c r="E37" s="119">
        <f t="shared" si="6"/>
        <v>0</v>
      </c>
      <c r="F37" s="251"/>
      <c r="G37" s="247">
        <v>328329.08112900658</v>
      </c>
      <c r="H37" s="224">
        <v>294327.46708161535</v>
      </c>
      <c r="I37" s="224">
        <v>362330.6951763978</v>
      </c>
    </row>
    <row r="38" spans="1:9" x14ac:dyDescent="0.2">
      <c r="A38" s="186" t="s">
        <v>215</v>
      </c>
      <c r="B38" s="122">
        <v>252566.75876318576</v>
      </c>
      <c r="C38" s="27">
        <f t="shared" si="7"/>
        <v>572.07387778605334</v>
      </c>
      <c r="D38" s="107">
        <f t="shared" si="8"/>
        <v>0.2270182317719189</v>
      </c>
      <c r="E38" s="119">
        <f t="shared" si="6"/>
        <v>0</v>
      </c>
      <c r="F38" s="251"/>
      <c r="G38" s="45">
        <v>251994.68488539971</v>
      </c>
      <c r="H38" s="224">
        <v>241671.67186507411</v>
      </c>
      <c r="I38" s="224">
        <v>262317.69790572528</v>
      </c>
    </row>
    <row r="39" spans="1:9" x14ac:dyDescent="0.2">
      <c r="A39" s="90"/>
      <c r="B39" s="122"/>
      <c r="C39" s="125"/>
      <c r="D39" s="107"/>
      <c r="E39" s="119"/>
      <c r="F39" s="251"/>
      <c r="G39" s="45"/>
      <c r="H39" s="224"/>
      <c r="I39" s="224"/>
    </row>
    <row r="40" spans="1:9" x14ac:dyDescent="0.2">
      <c r="A40" s="84" t="s">
        <v>216</v>
      </c>
      <c r="B40" s="120">
        <v>463001.02399503748</v>
      </c>
      <c r="C40" s="13">
        <f>B40-G40</f>
        <v>-18891.413288810698</v>
      </c>
      <c r="D40" s="121">
        <f>C40/G40*100</f>
        <v>-3.920255191239518</v>
      </c>
      <c r="E40" s="118">
        <f>IF(B40&lt;H40,-1,IF(B40&gt;I40,1,0))</f>
        <v>0</v>
      </c>
      <c r="F40" s="250"/>
      <c r="G40" s="208">
        <v>481892.43728384818</v>
      </c>
      <c r="H40" s="221">
        <v>452854.87699934829</v>
      </c>
      <c r="I40" s="221">
        <v>510929.99756834807</v>
      </c>
    </row>
    <row r="41" spans="1:9" x14ac:dyDescent="0.2">
      <c r="A41" s="86"/>
      <c r="B41" s="122"/>
      <c r="C41" s="124"/>
      <c r="D41" s="107"/>
      <c r="E41" s="119"/>
      <c r="F41" s="251"/>
      <c r="G41" s="45"/>
      <c r="H41" s="231"/>
      <c r="I41" s="231"/>
    </row>
    <row r="42" spans="1:9" ht="12.75" x14ac:dyDescent="0.2">
      <c r="A42" s="96" t="s">
        <v>226</v>
      </c>
      <c r="B42" s="122">
        <v>964385.52552608086</v>
      </c>
      <c r="C42" s="27">
        <f t="shared" ref="C42:C44" si="9">B42-G42</f>
        <v>-66839.806764727808</v>
      </c>
      <c r="D42" s="107">
        <f t="shared" ref="D42:D44" si="10">C42/G42*100</f>
        <v>-6.4815908484566576</v>
      </c>
      <c r="E42" s="119">
        <f>IF(B42&lt;H42,-1,IF(B42&gt;I42,1,0))</f>
        <v>0</v>
      </c>
      <c r="F42" s="251"/>
      <c r="G42" s="45">
        <v>1031225.3322908087</v>
      </c>
      <c r="H42" s="224">
        <v>949021.11177746218</v>
      </c>
      <c r="I42" s="224">
        <v>1113429.552804155</v>
      </c>
    </row>
    <row r="43" spans="1:9" ht="12.75" x14ac:dyDescent="0.2">
      <c r="A43" s="96" t="s">
        <v>227</v>
      </c>
      <c r="B43" s="122">
        <v>312382.48875313508</v>
      </c>
      <c r="C43" s="27">
        <f t="shared" si="9"/>
        <v>-26509.706382638542</v>
      </c>
      <c r="D43" s="107">
        <f t="shared" si="10"/>
        <v>-7.8224599926291329</v>
      </c>
      <c r="E43" s="119">
        <f>IF(B43&lt;H43,-1,IF(B43&gt;I43,1,0))</f>
        <v>-1</v>
      </c>
      <c r="F43" s="251"/>
      <c r="G43" s="45">
        <v>338892.19513577363</v>
      </c>
      <c r="H43" s="224">
        <v>321511.62976978504</v>
      </c>
      <c r="I43" s="224">
        <v>356272.76050176221</v>
      </c>
    </row>
    <row r="44" spans="1:9" x14ac:dyDescent="0.2">
      <c r="A44" s="96" t="s">
        <v>12</v>
      </c>
      <c r="B44" s="122">
        <v>252566.75876318576</v>
      </c>
      <c r="C44" s="27">
        <f t="shared" si="9"/>
        <v>572.07387778605334</v>
      </c>
      <c r="D44" s="107">
        <f t="shared" si="10"/>
        <v>0.2270182317719189</v>
      </c>
      <c r="E44" s="119">
        <f>IF(B44&lt;H44,-1,IF(B44&gt;I44,1,0))</f>
        <v>0</v>
      </c>
      <c r="F44" s="251"/>
      <c r="G44" s="45">
        <v>251994.68488539971</v>
      </c>
      <c r="H44" s="224">
        <v>241671.67186507411</v>
      </c>
      <c r="I44" s="224">
        <v>262317.69790572528</v>
      </c>
    </row>
    <row r="45" spans="1:9" x14ac:dyDescent="0.2">
      <c r="A45" s="90"/>
      <c r="B45" s="122"/>
      <c r="C45" s="124"/>
      <c r="D45" s="107"/>
      <c r="E45" s="119"/>
      <c r="F45" s="251"/>
      <c r="G45" s="45"/>
      <c r="H45" s="231"/>
      <c r="I45" s="231"/>
    </row>
    <row r="46" spans="1:9" x14ac:dyDescent="0.2">
      <c r="A46" s="126" t="s">
        <v>217</v>
      </c>
      <c r="B46" s="120">
        <v>463001.02399503748</v>
      </c>
      <c r="C46" s="13">
        <f>B46-G46</f>
        <v>-18891.413288810698</v>
      </c>
      <c r="D46" s="121">
        <f>C46/G46*100</f>
        <v>-3.920255191239518</v>
      </c>
      <c r="E46" s="118">
        <f>IF(B46&lt;H46,-1,IF(B46&gt;I46,1,0))</f>
        <v>0</v>
      </c>
      <c r="F46" s="250"/>
      <c r="G46" s="208">
        <v>481892.43728384818</v>
      </c>
      <c r="H46" s="221">
        <v>452854.87699934829</v>
      </c>
      <c r="I46" s="221">
        <v>510929.99756834807</v>
      </c>
    </row>
    <row r="47" spans="1:9" x14ac:dyDescent="0.2">
      <c r="A47" s="127"/>
      <c r="B47" s="122"/>
      <c r="C47" s="124"/>
      <c r="D47" s="107"/>
      <c r="E47" s="119"/>
      <c r="F47" s="251"/>
      <c r="G47" s="45"/>
      <c r="H47" s="231"/>
      <c r="I47" s="231"/>
    </row>
    <row r="48" spans="1:9" x14ac:dyDescent="0.2">
      <c r="A48" s="128" t="s">
        <v>8</v>
      </c>
      <c r="B48" s="122">
        <v>992186.66142554767</v>
      </c>
      <c r="C48" s="27">
        <f t="shared" ref="C48:C49" si="11">B48-G48</f>
        <v>-74871.391842673533</v>
      </c>
      <c r="D48" s="107">
        <f t="shared" ref="D48:D49" si="12">C48/G48*100</f>
        <v>-7.0166184129677784</v>
      </c>
      <c r="E48" s="119">
        <f>IF(B48&lt;H48,-1,IF(B48&gt;I48,1,0))</f>
        <v>0</v>
      </c>
      <c r="F48" s="251"/>
      <c r="G48" s="45">
        <v>1067058.0532682212</v>
      </c>
      <c r="H48" s="224">
        <v>981617.16291715624</v>
      </c>
      <c r="I48" s="224">
        <v>1152498.9436192862</v>
      </c>
    </row>
    <row r="49" spans="1:9" x14ac:dyDescent="0.2">
      <c r="A49" s="128" t="s">
        <v>9</v>
      </c>
      <c r="B49" s="122">
        <v>373671.57383074675</v>
      </c>
      <c r="C49" s="27">
        <f t="shared" si="11"/>
        <v>25411.966127965308</v>
      </c>
      <c r="D49" s="107">
        <f t="shared" si="12"/>
        <v>7.2968456765887382</v>
      </c>
      <c r="E49" s="119">
        <f>IF(B49&lt;H49,-1,IF(B49&gt;I49,1,0))</f>
        <v>1</v>
      </c>
      <c r="F49" s="251"/>
      <c r="G49" s="45">
        <v>348259.60770278145</v>
      </c>
      <c r="H49" s="224">
        <v>327026.06979275413</v>
      </c>
      <c r="I49" s="224">
        <v>369493.14561280876</v>
      </c>
    </row>
    <row r="50" spans="1:9" x14ac:dyDescent="0.2">
      <c r="A50" s="129"/>
      <c r="B50" s="122"/>
      <c r="C50" s="130"/>
      <c r="D50" s="107"/>
      <c r="E50" s="119"/>
      <c r="F50" s="251"/>
      <c r="G50" s="45"/>
      <c r="H50" s="231"/>
      <c r="I50" s="231"/>
    </row>
    <row r="51" spans="1:9" x14ac:dyDescent="0.2">
      <c r="A51" s="126" t="s">
        <v>218</v>
      </c>
      <c r="B51" s="120">
        <v>463001.02399503748</v>
      </c>
      <c r="C51" s="13">
        <f>B51-G51</f>
        <v>-18891.413288810698</v>
      </c>
      <c r="D51" s="121">
        <f>C51/G51*100</f>
        <v>-3.920255191239518</v>
      </c>
      <c r="E51" s="118">
        <f>IF(B51&lt;H51,-1,IF(B51&gt;I51,1,0))</f>
        <v>0</v>
      </c>
      <c r="F51" s="250"/>
      <c r="G51" s="208">
        <v>481892.43728384818</v>
      </c>
      <c r="H51" s="221">
        <v>452854.87699934829</v>
      </c>
      <c r="I51" s="221">
        <v>510929.99756834807</v>
      </c>
    </row>
    <row r="52" spans="1:9" x14ac:dyDescent="0.2">
      <c r="A52" s="127"/>
      <c r="B52" s="122"/>
      <c r="C52" s="124"/>
      <c r="D52" s="107"/>
      <c r="E52" s="119"/>
      <c r="F52" s="251"/>
      <c r="G52" s="45"/>
      <c r="H52" s="231"/>
      <c r="I52" s="231"/>
    </row>
    <row r="53" spans="1:9" x14ac:dyDescent="0.2">
      <c r="A53" s="128" t="s">
        <v>13</v>
      </c>
      <c r="B53" s="122">
        <v>540388.56117775931</v>
      </c>
      <c r="C53" s="27">
        <f t="shared" ref="C53:C55" si="13">B53-G53</f>
        <v>-20804.671326073119</v>
      </c>
      <c r="D53" s="107">
        <f t="shared" ref="D53:D55" si="14">C53/G53*100</f>
        <v>-3.7072206365088416</v>
      </c>
      <c r="E53" s="119">
        <f>IF(B53&lt;H53,-1,IF(B53&gt;I53,1,0))</f>
        <v>0</v>
      </c>
      <c r="F53" s="251"/>
      <c r="G53" s="45">
        <v>561193.23250383243</v>
      </c>
      <c r="H53" s="224">
        <v>526350.19648949662</v>
      </c>
      <c r="I53" s="224">
        <v>596036.26851816825</v>
      </c>
    </row>
    <row r="54" spans="1:9" x14ac:dyDescent="0.2">
      <c r="A54" s="128" t="s">
        <v>11</v>
      </c>
      <c r="B54" s="122">
        <v>210882.57864135376</v>
      </c>
      <c r="C54" s="27">
        <f t="shared" si="13"/>
        <v>6125.4774089073471</v>
      </c>
      <c r="D54" s="107">
        <f t="shared" si="14"/>
        <v>2.9915824027775826</v>
      </c>
      <c r="E54" s="119">
        <f>IF(B54&lt;H54,-1,IF(B54&gt;I54,1,0))</f>
        <v>0</v>
      </c>
      <c r="F54" s="251"/>
      <c r="G54" s="45">
        <v>204757.10123244641</v>
      </c>
      <c r="H54" s="224">
        <v>172323.6455829349</v>
      </c>
      <c r="I54" s="224">
        <v>237190.55688195792</v>
      </c>
    </row>
    <row r="55" spans="1:9" ht="12" thickBot="1" x14ac:dyDescent="0.25">
      <c r="A55" s="128" t="s">
        <v>14</v>
      </c>
      <c r="B55" s="131">
        <v>595551.05460534606</v>
      </c>
      <c r="C55" s="27">
        <f t="shared" si="13"/>
        <v>211538.30780242773</v>
      </c>
      <c r="D55" s="132">
        <f t="shared" si="14"/>
        <v>55.086272412460488</v>
      </c>
      <c r="E55" s="119">
        <f>IF(B55&lt;H55,-1,IF(B55&gt;I55,1,0))</f>
        <v>1</v>
      </c>
      <c r="F55" s="251"/>
      <c r="G55" s="245">
        <v>384012.74680291832</v>
      </c>
      <c r="H55" s="233">
        <v>343092.18546998309</v>
      </c>
      <c r="I55" s="233">
        <v>424933.30813585356</v>
      </c>
    </row>
    <row r="56" spans="1:9" ht="11.25" customHeight="1" x14ac:dyDescent="0.2">
      <c r="A56" s="367" t="s">
        <v>114</v>
      </c>
      <c r="B56" s="367"/>
      <c r="C56" s="367"/>
      <c r="D56" s="367"/>
      <c r="E56" s="367"/>
      <c r="F56" s="200"/>
      <c r="G56" s="133"/>
    </row>
    <row r="57" spans="1:9" ht="11.25" customHeight="1" x14ac:dyDescent="0.2">
      <c r="A57" s="360" t="s">
        <v>115</v>
      </c>
      <c r="B57" s="360"/>
      <c r="C57" s="360"/>
      <c r="D57" s="360"/>
      <c r="E57" s="360"/>
      <c r="F57" s="200"/>
      <c r="G57" s="133"/>
    </row>
    <row r="58" spans="1:9" ht="11.25" customHeight="1" x14ac:dyDescent="0.2">
      <c r="A58" s="360" t="s">
        <v>116</v>
      </c>
      <c r="B58" s="360"/>
      <c r="C58" s="360"/>
      <c r="D58" s="360"/>
      <c r="E58" s="360"/>
      <c r="F58" s="200"/>
      <c r="G58" s="133"/>
    </row>
    <row r="59" spans="1:9" x14ac:dyDescent="0.2">
      <c r="A59" s="357" t="s">
        <v>228</v>
      </c>
      <c r="B59" s="357"/>
      <c r="C59" s="357"/>
      <c r="D59" s="357"/>
      <c r="E59" s="357"/>
      <c r="F59" s="253"/>
      <c r="G59" s="133"/>
    </row>
    <row r="60" spans="1:9" ht="11.25" customHeight="1" x14ac:dyDescent="0.2">
      <c r="A60" s="360" t="s">
        <v>229</v>
      </c>
      <c r="B60" s="360"/>
      <c r="C60" s="360"/>
      <c r="D60" s="360"/>
      <c r="E60" s="360"/>
      <c r="F60" s="200"/>
      <c r="G60" s="133"/>
    </row>
    <row r="61" spans="1:9" ht="11.25" customHeight="1" x14ac:dyDescent="0.2">
      <c r="A61" s="360" t="s">
        <v>230</v>
      </c>
      <c r="B61" s="360"/>
      <c r="C61" s="360"/>
      <c r="D61" s="360"/>
      <c r="E61" s="360"/>
      <c r="F61" s="200"/>
      <c r="G61" s="133"/>
    </row>
    <row r="62" spans="1:9" ht="11.25" customHeight="1" x14ac:dyDescent="0.2">
      <c r="A62" s="360" t="s">
        <v>66</v>
      </c>
      <c r="B62" s="360"/>
      <c r="C62" s="360"/>
      <c r="D62" s="360"/>
      <c r="E62" s="360"/>
      <c r="F62" s="200"/>
      <c r="G62" s="133"/>
    </row>
    <row r="63" spans="1:9" ht="11.25" customHeight="1" x14ac:dyDescent="0.2">
      <c r="A63" s="341" t="s">
        <v>237</v>
      </c>
      <c r="B63" s="341"/>
      <c r="C63" s="341"/>
      <c r="D63" s="341"/>
      <c r="E63" s="341"/>
      <c r="F63" s="198"/>
      <c r="G63" s="134"/>
    </row>
    <row r="64" spans="1:9" hidden="1" x14ac:dyDescent="0.2">
      <c r="A64" s="77">
        <v>1</v>
      </c>
      <c r="B64" s="77">
        <v>-1</v>
      </c>
      <c r="C64" s="77">
        <v>0</v>
      </c>
    </row>
  </sheetData>
  <mergeCells count="17">
    <mergeCell ref="G3:I3"/>
    <mergeCell ref="G4:G5"/>
    <mergeCell ref="H4:I4"/>
    <mergeCell ref="A4:A5"/>
    <mergeCell ref="C4:D4"/>
    <mergeCell ref="E4:E5"/>
    <mergeCell ref="A56:E56"/>
    <mergeCell ref="A1:E1"/>
    <mergeCell ref="A2:E2"/>
    <mergeCell ref="A3:E3"/>
    <mergeCell ref="A62:E62"/>
    <mergeCell ref="A63:E63"/>
    <mergeCell ref="A57:E57"/>
    <mergeCell ref="A58:E58"/>
    <mergeCell ref="A60:E60"/>
    <mergeCell ref="A61:E61"/>
    <mergeCell ref="A59:E59"/>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4"/>
  <sheetViews>
    <sheetView view="pageBreakPreview" zoomScaleNormal="100" zoomScaleSheetLayoutView="100" workbookViewId="0">
      <pane xSplit="1" ySplit="5" topLeftCell="B30" activePane="bottomRight" state="frozen"/>
      <selection activeCell="J8" sqref="J8"/>
      <selection pane="topRight" activeCell="J8" sqref="J8"/>
      <selection pane="bottomLeft" activeCell="J8" sqref="J8"/>
      <selection pane="bottomRight" activeCell="F7" sqref="F7:H55"/>
    </sheetView>
  </sheetViews>
  <sheetFormatPr baseColWidth="10" defaultColWidth="11.42578125" defaultRowHeight="11.25" x14ac:dyDescent="0.2"/>
  <cols>
    <col min="1" max="1" width="36.140625" style="10" customWidth="1"/>
    <col min="2" max="4" width="9.42578125" style="10" customWidth="1"/>
    <col min="5" max="5" width="19.85546875" style="10" customWidth="1"/>
    <col min="6" max="8" width="11.42578125" style="10" customWidth="1"/>
    <col min="9" max="16384" width="11.42578125" style="10"/>
  </cols>
  <sheetData>
    <row r="1" spans="1:8" x14ac:dyDescent="0.2">
      <c r="A1" s="329" t="s">
        <v>257</v>
      </c>
      <c r="B1" s="329"/>
      <c r="C1" s="329"/>
      <c r="D1" s="329"/>
      <c r="E1" s="329"/>
    </row>
    <row r="2" spans="1:8" ht="12.75" x14ac:dyDescent="0.2">
      <c r="A2" s="369" t="s">
        <v>258</v>
      </c>
      <c r="B2" s="369"/>
      <c r="C2" s="369"/>
      <c r="D2" s="369"/>
      <c r="E2" s="369"/>
    </row>
    <row r="3" spans="1:8" ht="12" thickBot="1" x14ac:dyDescent="0.25">
      <c r="A3" s="330" t="s">
        <v>266</v>
      </c>
      <c r="B3" s="330"/>
      <c r="C3" s="330"/>
      <c r="D3" s="330"/>
      <c r="E3" s="330"/>
      <c r="F3" s="326" t="s">
        <v>235</v>
      </c>
      <c r="G3" s="326"/>
      <c r="H3" s="326"/>
    </row>
    <row r="4" spans="1:8" ht="15" customHeight="1" x14ac:dyDescent="0.2">
      <c r="A4" s="349" t="s">
        <v>120</v>
      </c>
      <c r="B4" s="3" t="s">
        <v>265</v>
      </c>
      <c r="C4" s="350" t="s">
        <v>78</v>
      </c>
      <c r="D4" s="350"/>
      <c r="E4" s="351" t="s">
        <v>112</v>
      </c>
      <c r="F4" s="352" t="s">
        <v>233</v>
      </c>
      <c r="G4" s="346" t="s">
        <v>79</v>
      </c>
      <c r="H4" s="347"/>
    </row>
    <row r="5" spans="1:8" ht="12" thickBot="1" x14ac:dyDescent="0.25">
      <c r="A5" s="345"/>
      <c r="B5" s="6" t="s">
        <v>239</v>
      </c>
      <c r="C5" s="6" t="s">
        <v>53</v>
      </c>
      <c r="D5" s="6" t="s">
        <v>52</v>
      </c>
      <c r="E5" s="334"/>
      <c r="F5" s="328"/>
      <c r="G5" s="259" t="s">
        <v>80</v>
      </c>
      <c r="H5" s="259" t="s">
        <v>81</v>
      </c>
    </row>
    <row r="6" spans="1:8" x14ac:dyDescent="0.2">
      <c r="A6" s="82"/>
      <c r="B6" s="52"/>
    </row>
    <row r="7" spans="1:8" x14ac:dyDescent="0.2">
      <c r="A7" s="84" t="s">
        <v>1</v>
      </c>
      <c r="B7" s="120">
        <v>494727.56842626672</v>
      </c>
      <c r="C7" s="13">
        <f>B7-F7</f>
        <v>-24042.35027245275</v>
      </c>
      <c r="D7" s="121">
        <f>C7/F7*100</f>
        <v>-4.6344919791726733</v>
      </c>
      <c r="E7" s="118">
        <f>IF(B7&lt;G7,-1,IF(B7&gt;H7,1,0))</f>
        <v>0</v>
      </c>
      <c r="F7" s="208">
        <v>518769.91869871947</v>
      </c>
      <c r="G7" s="221">
        <v>481068.74414501665</v>
      </c>
      <c r="H7" s="221">
        <v>556471.09325242229</v>
      </c>
    </row>
    <row r="8" spans="1:8" x14ac:dyDescent="0.2">
      <c r="A8" s="86"/>
      <c r="B8" s="122"/>
      <c r="C8" s="106"/>
      <c r="D8" s="107"/>
      <c r="E8" s="119"/>
      <c r="F8" s="45"/>
      <c r="G8" s="231"/>
      <c r="H8" s="231"/>
    </row>
    <row r="9" spans="1:8" x14ac:dyDescent="0.2">
      <c r="A9" s="88" t="s">
        <v>2</v>
      </c>
      <c r="B9" s="123">
        <v>378763.2895370769</v>
      </c>
      <c r="C9" s="25">
        <f t="shared" ref="C9:C10" si="0">B9-F9</f>
        <v>53177.786897663493</v>
      </c>
      <c r="D9" s="107">
        <f t="shared" ref="D9:D10" si="1">C9/F9*100</f>
        <v>16.332971359771506</v>
      </c>
      <c r="E9" s="119">
        <f>IF(B9&lt;G9,-1,IF(B9&gt;H9,1,0))</f>
        <v>1</v>
      </c>
      <c r="F9" s="208">
        <v>325585.5026394134</v>
      </c>
      <c r="G9" s="221">
        <v>289102.33157863724</v>
      </c>
      <c r="H9" s="221">
        <v>362068.67370018957</v>
      </c>
    </row>
    <row r="10" spans="1:8" x14ac:dyDescent="0.2">
      <c r="A10" s="90" t="s">
        <v>60</v>
      </c>
      <c r="B10" s="122">
        <v>378763.2895370769</v>
      </c>
      <c r="C10" s="27">
        <f t="shared" si="0"/>
        <v>53177.786897663493</v>
      </c>
      <c r="D10" s="107">
        <f t="shared" si="1"/>
        <v>16.332971359771506</v>
      </c>
      <c r="E10" s="119">
        <f>IF(B10&lt;G10,-1,IF(B10&gt;H10,1,0))</f>
        <v>1</v>
      </c>
      <c r="F10" s="45">
        <v>325585.5026394134</v>
      </c>
      <c r="G10" s="224">
        <v>289102.33157863724</v>
      </c>
      <c r="H10" s="224">
        <v>362068.67370018957</v>
      </c>
    </row>
    <row r="11" spans="1:8" x14ac:dyDescent="0.2">
      <c r="A11" s="90"/>
      <c r="B11" s="122"/>
      <c r="C11" s="124"/>
      <c r="D11" s="107"/>
      <c r="E11" s="119"/>
      <c r="F11" s="45"/>
      <c r="G11" s="231"/>
      <c r="H11" s="231"/>
    </row>
    <row r="12" spans="1:8" x14ac:dyDescent="0.2">
      <c r="A12" s="88" t="s">
        <v>3</v>
      </c>
      <c r="B12" s="123">
        <v>436986.05651328323</v>
      </c>
      <c r="C12" s="25">
        <f t="shared" ref="C12:C15" si="2">B12-F12</f>
        <v>5097.5454902098281</v>
      </c>
      <c r="D12" s="107">
        <f t="shared" ref="D12:D15" si="3">C12/F12*100</f>
        <v>1.1802919874239246</v>
      </c>
      <c r="E12" s="119">
        <f>IF(B12&lt;G12,-1,IF(B12&gt;H12,1,0))</f>
        <v>0</v>
      </c>
      <c r="F12" s="208">
        <v>431888.5110230734</v>
      </c>
      <c r="G12" s="221">
        <v>378091.50818924635</v>
      </c>
      <c r="H12" s="221">
        <v>485685.51385690045</v>
      </c>
    </row>
    <row r="13" spans="1:8" x14ac:dyDescent="0.2">
      <c r="A13" s="90" t="s">
        <v>4</v>
      </c>
      <c r="B13" s="122">
        <v>454029.42728921195</v>
      </c>
      <c r="C13" s="27">
        <f t="shared" si="2"/>
        <v>3320.5453222281067</v>
      </c>
      <c r="D13" s="107">
        <f t="shared" si="3"/>
        <v>0.73673838148841919</v>
      </c>
      <c r="E13" s="119">
        <f>IF(B13&lt;G13,-1,IF(B13&gt;H13,1,0))</f>
        <v>0</v>
      </c>
      <c r="F13" s="45">
        <v>450708.88196698384</v>
      </c>
      <c r="G13" s="224">
        <v>380094.19709040277</v>
      </c>
      <c r="H13" s="224">
        <v>521323.56684356491</v>
      </c>
    </row>
    <row r="14" spans="1:8" x14ac:dyDescent="0.2">
      <c r="A14" s="90" t="s">
        <v>5</v>
      </c>
      <c r="B14" s="122">
        <v>313751.23340117122</v>
      </c>
      <c r="C14" s="27">
        <f t="shared" si="2"/>
        <v>3524.8016094635823</v>
      </c>
      <c r="D14" s="107">
        <f t="shared" si="3"/>
        <v>1.1362028661149692</v>
      </c>
      <c r="E14" s="119">
        <f>IF(B14&lt;G14,-1,IF(B14&gt;H14,1,0))</f>
        <v>0</v>
      </c>
      <c r="F14" s="45">
        <v>310226.43179170764</v>
      </c>
      <c r="G14" s="224">
        <v>271515.69204025343</v>
      </c>
      <c r="H14" s="224">
        <v>348937.17154316185</v>
      </c>
    </row>
    <row r="15" spans="1:8" ht="12.75" x14ac:dyDescent="0.2">
      <c r="A15" s="90" t="s">
        <v>131</v>
      </c>
      <c r="B15" s="122">
        <v>864037.39656280389</v>
      </c>
      <c r="C15" s="27">
        <f t="shared" si="2"/>
        <v>57138.726456671604</v>
      </c>
      <c r="D15" s="107">
        <f t="shared" si="3"/>
        <v>7.0812765683646601</v>
      </c>
      <c r="E15" s="119">
        <f>IF(B15&lt;G15,-1,IF(B15&gt;H15,1,0))</f>
        <v>0</v>
      </c>
      <c r="F15" s="45">
        <v>806898.67010613228</v>
      </c>
      <c r="G15" s="224">
        <v>670878.45119935554</v>
      </c>
      <c r="H15" s="224">
        <v>942918.88901290903</v>
      </c>
    </row>
    <row r="16" spans="1:8" x14ac:dyDescent="0.2">
      <c r="A16" s="90"/>
      <c r="B16" s="122"/>
      <c r="C16" s="124"/>
      <c r="D16" s="107"/>
      <c r="E16" s="119"/>
      <c r="F16" s="99"/>
      <c r="G16" s="236"/>
      <c r="H16" s="236"/>
    </row>
    <row r="17" spans="1:8" x14ac:dyDescent="0.2">
      <c r="A17" s="88" t="s">
        <v>54</v>
      </c>
      <c r="B17" s="123">
        <v>514179.1576386363</v>
      </c>
      <c r="C17" s="25">
        <f t="shared" ref="C17:C26" si="4">B17-F17</f>
        <v>-45866.947810802958</v>
      </c>
      <c r="D17" s="107">
        <f t="shared" ref="D17:D26" si="5">C17/F17*100</f>
        <v>-8.189852114763756</v>
      </c>
      <c r="E17" s="119">
        <f t="shared" ref="E17:E38" si="6">IF(B17&lt;G17,-1,IF(B17&gt;H17,1,0))</f>
        <v>0</v>
      </c>
      <c r="F17" s="208">
        <v>560046.10544943926</v>
      </c>
      <c r="G17" s="221">
        <v>512718.70106768474</v>
      </c>
      <c r="H17" s="221">
        <v>607373.50983119383</v>
      </c>
    </row>
    <row r="18" spans="1:8" x14ac:dyDescent="0.2">
      <c r="A18" s="90" t="s">
        <v>70</v>
      </c>
      <c r="B18" s="122">
        <v>385957.87865811744</v>
      </c>
      <c r="C18" s="27">
        <f t="shared" si="4"/>
        <v>55735.347206233593</v>
      </c>
      <c r="D18" s="107">
        <f t="shared" si="5"/>
        <v>16.878117601843499</v>
      </c>
      <c r="E18" s="119">
        <f t="shared" si="6"/>
        <v>1</v>
      </c>
      <c r="F18" s="99">
        <v>330222.53145188384</v>
      </c>
      <c r="G18" s="224">
        <v>297924.19766876398</v>
      </c>
      <c r="H18" s="224">
        <v>362520.8652350037</v>
      </c>
    </row>
    <row r="19" spans="1:8" x14ac:dyDescent="0.2">
      <c r="A19" s="90" t="s">
        <v>6</v>
      </c>
      <c r="B19" s="122">
        <v>463718.58999579505</v>
      </c>
      <c r="C19" s="27">
        <f t="shared" si="4"/>
        <v>128516.29678572062</v>
      </c>
      <c r="D19" s="107">
        <f t="shared" si="5"/>
        <v>38.339921709657951</v>
      </c>
      <c r="E19" s="119">
        <f t="shared" si="6"/>
        <v>1</v>
      </c>
      <c r="F19" s="99">
        <v>335202.29321007442</v>
      </c>
      <c r="G19" s="224">
        <v>259489.08608961705</v>
      </c>
      <c r="H19" s="224">
        <v>410915.5003305318</v>
      </c>
    </row>
    <row r="20" spans="1:8" x14ac:dyDescent="0.2">
      <c r="A20" s="90" t="s">
        <v>71</v>
      </c>
      <c r="B20" s="122">
        <v>276746.41977974138</v>
      </c>
      <c r="C20" s="27">
        <f t="shared" si="4"/>
        <v>21835.440463328297</v>
      </c>
      <c r="D20" s="107">
        <f t="shared" si="5"/>
        <v>8.5659081934735504</v>
      </c>
      <c r="E20" s="119">
        <f t="shared" si="6"/>
        <v>0</v>
      </c>
      <c r="F20" s="99">
        <v>254910.97931641308</v>
      </c>
      <c r="G20" s="224">
        <v>219980.88003224734</v>
      </c>
      <c r="H20" s="224">
        <v>289841.07860057882</v>
      </c>
    </row>
    <row r="21" spans="1:8" x14ac:dyDescent="0.2">
      <c r="A21" s="90" t="s">
        <v>72</v>
      </c>
      <c r="B21" s="122">
        <v>812437.11581832531</v>
      </c>
      <c r="C21" s="27">
        <f t="shared" si="4"/>
        <v>120016.45174636296</v>
      </c>
      <c r="D21" s="107">
        <f t="shared" si="5"/>
        <v>17.332881292215426</v>
      </c>
      <c r="E21" s="119">
        <f t="shared" si="6"/>
        <v>1</v>
      </c>
      <c r="F21" s="99">
        <v>692420.66407196235</v>
      </c>
      <c r="G21" s="224">
        <v>600008.93218478072</v>
      </c>
      <c r="H21" s="224">
        <v>784832.39595914399</v>
      </c>
    </row>
    <row r="22" spans="1:8" ht="22.5" x14ac:dyDescent="0.2">
      <c r="A22" s="90" t="s">
        <v>62</v>
      </c>
      <c r="B22" s="122">
        <v>462569.68138583918</v>
      </c>
      <c r="C22" s="27">
        <f t="shared" si="4"/>
        <v>4828.7897968715988</v>
      </c>
      <c r="D22" s="107">
        <f t="shared" si="5"/>
        <v>1.0549177243285601</v>
      </c>
      <c r="E22" s="119">
        <f t="shared" si="6"/>
        <v>0</v>
      </c>
      <c r="F22" s="317">
        <v>457740.89158896758</v>
      </c>
      <c r="G22" s="227">
        <v>375351.06976632477</v>
      </c>
      <c r="H22" s="227">
        <v>540130.71341161046</v>
      </c>
    </row>
    <row r="23" spans="1:8" x14ac:dyDescent="0.2">
      <c r="A23" s="90" t="s">
        <v>61</v>
      </c>
      <c r="B23" s="122">
        <v>1013194.6079733041</v>
      </c>
      <c r="C23" s="27">
        <f t="shared" si="4"/>
        <v>-41349.978824263206</v>
      </c>
      <c r="D23" s="107">
        <f t="shared" si="5"/>
        <v>-3.9211219081626973</v>
      </c>
      <c r="E23" s="119">
        <f t="shared" si="6"/>
        <v>0</v>
      </c>
      <c r="F23" s="99">
        <v>1054544.5867975673</v>
      </c>
      <c r="G23" s="224">
        <v>871665.37772625219</v>
      </c>
      <c r="H23" s="224">
        <v>1237423.7958688824</v>
      </c>
    </row>
    <row r="24" spans="1:8" x14ac:dyDescent="0.2">
      <c r="A24" s="90" t="s">
        <v>40</v>
      </c>
      <c r="B24" s="122">
        <v>858502.0496832697</v>
      </c>
      <c r="C24" s="27">
        <f t="shared" si="4"/>
        <v>-120467.2663375868</v>
      </c>
      <c r="D24" s="107">
        <f t="shared" si="5"/>
        <v>-12.305520139000995</v>
      </c>
      <c r="E24" s="119">
        <f t="shared" si="6"/>
        <v>-1</v>
      </c>
      <c r="F24" s="99">
        <v>978969.3160208565</v>
      </c>
      <c r="G24" s="224">
        <v>858506.75506808702</v>
      </c>
      <c r="H24" s="224">
        <v>1099431.876973626</v>
      </c>
    </row>
    <row r="25" spans="1:8" ht="12.75" x14ac:dyDescent="0.2">
      <c r="A25" s="90" t="s">
        <v>132</v>
      </c>
      <c r="B25" s="122">
        <v>443254.80129681178</v>
      </c>
      <c r="C25" s="27">
        <f t="shared" si="4"/>
        <v>-11661.156632065249</v>
      </c>
      <c r="D25" s="107">
        <f t="shared" si="5"/>
        <v>-2.5633650411288471</v>
      </c>
      <c r="E25" s="119">
        <f t="shared" si="6"/>
        <v>0</v>
      </c>
      <c r="F25" s="99">
        <v>454915.95792887703</v>
      </c>
      <c r="G25" s="224">
        <v>333987.55020386574</v>
      </c>
      <c r="H25" s="224">
        <v>575844.36565388832</v>
      </c>
    </row>
    <row r="26" spans="1:8" x14ac:dyDescent="0.2">
      <c r="A26" s="90" t="s">
        <v>63</v>
      </c>
      <c r="B26" s="122">
        <v>172412.04985713284</v>
      </c>
      <c r="C26" s="27">
        <f t="shared" si="4"/>
        <v>10079.220002710848</v>
      </c>
      <c r="D26" s="107">
        <f t="shared" si="5"/>
        <v>6.2089843513168379</v>
      </c>
      <c r="E26" s="119">
        <f t="shared" si="6"/>
        <v>0</v>
      </c>
      <c r="F26" s="45">
        <v>162332.82985442199</v>
      </c>
      <c r="G26" s="224">
        <v>125031.05860928621</v>
      </c>
      <c r="H26" s="224">
        <v>199634.60109955777</v>
      </c>
    </row>
    <row r="27" spans="1:8" x14ac:dyDescent="0.2">
      <c r="A27" s="90"/>
      <c r="B27" s="122"/>
      <c r="C27" s="125"/>
      <c r="D27" s="107"/>
      <c r="E27" s="119"/>
      <c r="F27" s="45"/>
      <c r="G27" s="231"/>
      <c r="H27" s="231"/>
    </row>
    <row r="28" spans="1:8" x14ac:dyDescent="0.2">
      <c r="A28" s="84" t="s">
        <v>219</v>
      </c>
      <c r="B28" s="120">
        <v>494727.56842626672</v>
      </c>
      <c r="C28" s="13">
        <f>B28-F28</f>
        <v>-24042.35027245275</v>
      </c>
      <c r="D28" s="121">
        <f>C28/F28*100</f>
        <v>-4.6344919791726733</v>
      </c>
      <c r="E28" s="118">
        <f t="shared" si="6"/>
        <v>0</v>
      </c>
      <c r="F28" s="208">
        <v>518769.91869871947</v>
      </c>
      <c r="G28" s="221">
        <v>481068.74414501665</v>
      </c>
      <c r="H28" s="221">
        <v>556471.09325242229</v>
      </c>
    </row>
    <row r="29" spans="1:8" x14ac:dyDescent="0.2">
      <c r="A29" s="90"/>
      <c r="B29" s="122"/>
      <c r="C29" s="125"/>
      <c r="D29" s="107"/>
      <c r="E29" s="119"/>
      <c r="F29" s="45"/>
      <c r="G29" s="224"/>
      <c r="H29" s="224"/>
    </row>
    <row r="30" spans="1:8" ht="12.75" x14ac:dyDescent="0.2">
      <c r="A30" s="186" t="s">
        <v>225</v>
      </c>
      <c r="B30" s="122">
        <v>2134498.5510270093</v>
      </c>
      <c r="C30" s="27">
        <f t="shared" ref="C30:C38" si="7">B30-F30</f>
        <v>685740.6249512143</v>
      </c>
      <c r="D30" s="107">
        <f t="shared" ref="D30:D38" si="8">C30/F30*100</f>
        <v>47.333002471203613</v>
      </c>
      <c r="E30" s="119">
        <f t="shared" si="6"/>
        <v>1</v>
      </c>
      <c r="F30" s="45">
        <v>1448757.926075795</v>
      </c>
      <c r="G30" s="224">
        <v>1001701.5611918139</v>
      </c>
      <c r="H30" s="224">
        <v>1895814.2909597759</v>
      </c>
    </row>
    <row r="31" spans="1:8" x14ac:dyDescent="0.2">
      <c r="A31" s="96" t="s">
        <v>208</v>
      </c>
      <c r="B31" s="122">
        <v>1167698.5234571216</v>
      </c>
      <c r="C31" s="27">
        <f t="shared" si="7"/>
        <v>-86439.944480005652</v>
      </c>
      <c r="D31" s="107">
        <f t="shared" si="8"/>
        <v>-6.8923764552240083</v>
      </c>
      <c r="E31" s="119">
        <f t="shared" si="6"/>
        <v>0</v>
      </c>
      <c r="F31" s="45">
        <v>1254138.4679371272</v>
      </c>
      <c r="G31" s="224">
        <v>1125179.0514386061</v>
      </c>
      <c r="H31" s="224">
        <v>1383097.8844356483</v>
      </c>
    </row>
    <row r="32" spans="1:8" x14ac:dyDescent="0.2">
      <c r="A32" s="96" t="s">
        <v>209</v>
      </c>
      <c r="B32" s="122">
        <v>671168.8561428379</v>
      </c>
      <c r="C32" s="27">
        <f t="shared" si="7"/>
        <v>35320.225072122994</v>
      </c>
      <c r="D32" s="107">
        <f t="shared" si="8"/>
        <v>5.5548165626537163</v>
      </c>
      <c r="E32" s="119">
        <f t="shared" si="6"/>
        <v>0</v>
      </c>
      <c r="F32" s="45">
        <v>635848.63107071491</v>
      </c>
      <c r="G32" s="224">
        <v>566226.52047086984</v>
      </c>
      <c r="H32" s="224">
        <v>705470.74167055998</v>
      </c>
    </row>
    <row r="33" spans="1:8" x14ac:dyDescent="0.2">
      <c r="A33" s="96" t="s">
        <v>210</v>
      </c>
      <c r="B33" s="122">
        <v>452059.32170083572</v>
      </c>
      <c r="C33" s="27">
        <f t="shared" si="7"/>
        <v>-12723.49144713179</v>
      </c>
      <c r="D33" s="107">
        <f t="shared" si="8"/>
        <v>-2.7375133260534654</v>
      </c>
      <c r="E33" s="119">
        <f t="shared" si="6"/>
        <v>0</v>
      </c>
      <c r="F33" s="45">
        <v>464782.81314796751</v>
      </c>
      <c r="G33" s="224">
        <v>435992.86050222319</v>
      </c>
      <c r="H33" s="224">
        <v>493572.76579371182</v>
      </c>
    </row>
    <row r="34" spans="1:8" ht="22.5" x14ac:dyDescent="0.2">
      <c r="A34" s="96" t="s">
        <v>211</v>
      </c>
      <c r="B34" s="122">
        <v>282917.01631729468</v>
      </c>
      <c r="C34" s="27">
        <f t="shared" si="7"/>
        <v>-56974.677253940899</v>
      </c>
      <c r="D34" s="107">
        <f t="shared" si="8"/>
        <v>-16.762597713203593</v>
      </c>
      <c r="E34" s="119">
        <f t="shared" si="6"/>
        <v>-1</v>
      </c>
      <c r="F34" s="318">
        <v>339891.69357123558</v>
      </c>
      <c r="G34" s="227">
        <v>312072.59361943597</v>
      </c>
      <c r="H34" s="227">
        <v>367710.79352303519</v>
      </c>
    </row>
    <row r="35" spans="1:8" ht="22.5" x14ac:dyDescent="0.2">
      <c r="A35" s="96" t="s">
        <v>212</v>
      </c>
      <c r="B35" s="122">
        <v>329200.22303158446</v>
      </c>
      <c r="C35" s="27">
        <f t="shared" si="7"/>
        <v>77851.335251995537</v>
      </c>
      <c r="D35" s="107">
        <f t="shared" si="8"/>
        <v>30.973415454403906</v>
      </c>
      <c r="E35" s="119">
        <f t="shared" si="6"/>
        <v>1</v>
      </c>
      <c r="F35" s="318">
        <v>251348.88777958893</v>
      </c>
      <c r="G35" s="227">
        <v>175917.74747106194</v>
      </c>
      <c r="H35" s="227">
        <v>326780.02808811591</v>
      </c>
    </row>
    <row r="36" spans="1:8" ht="22.5" x14ac:dyDescent="0.2">
      <c r="A36" s="96" t="s">
        <v>213</v>
      </c>
      <c r="B36" s="122">
        <v>264210.71123937663</v>
      </c>
      <c r="C36" s="27">
        <f t="shared" si="7"/>
        <v>-33737.990851593611</v>
      </c>
      <c r="D36" s="107">
        <f t="shared" si="8"/>
        <v>-11.323422661291763</v>
      </c>
      <c r="E36" s="119">
        <f t="shared" si="6"/>
        <v>0</v>
      </c>
      <c r="F36" s="318">
        <v>297948.70209097024</v>
      </c>
      <c r="G36" s="227">
        <v>240323.92205445128</v>
      </c>
      <c r="H36" s="227">
        <v>355573.48212748917</v>
      </c>
    </row>
    <row r="37" spans="1:8" ht="22.5" x14ac:dyDescent="0.2">
      <c r="A37" s="96" t="s">
        <v>214</v>
      </c>
      <c r="B37" s="122">
        <v>319167.19599304814</v>
      </c>
      <c r="C37" s="27">
        <f t="shared" si="7"/>
        <v>-8715.5468265739037</v>
      </c>
      <c r="D37" s="107">
        <f t="shared" si="8"/>
        <v>-2.6581291688683302</v>
      </c>
      <c r="E37" s="119">
        <f t="shared" si="6"/>
        <v>0</v>
      </c>
      <c r="F37" s="318">
        <v>327882.74281962204</v>
      </c>
      <c r="G37" s="227">
        <v>283591.57541435817</v>
      </c>
      <c r="H37" s="227">
        <v>372173.91022488591</v>
      </c>
    </row>
    <row r="38" spans="1:8" x14ac:dyDescent="0.2">
      <c r="A38" s="186" t="s">
        <v>215</v>
      </c>
      <c r="B38" s="122">
        <v>252531.51228658453</v>
      </c>
      <c r="C38" s="27">
        <f t="shared" si="7"/>
        <v>-2885.0481739211536</v>
      </c>
      <c r="D38" s="107">
        <f t="shared" si="8"/>
        <v>-1.1295462474005322</v>
      </c>
      <c r="E38" s="119">
        <f t="shared" si="6"/>
        <v>0</v>
      </c>
      <c r="F38" s="45">
        <v>255416.56046050569</v>
      </c>
      <c r="G38" s="224">
        <v>240131.95576624703</v>
      </c>
      <c r="H38" s="224">
        <v>270701.16515476431</v>
      </c>
    </row>
    <row r="39" spans="1:8" x14ac:dyDescent="0.2">
      <c r="A39" s="90"/>
      <c r="B39" s="122"/>
      <c r="C39" s="125"/>
      <c r="D39" s="107"/>
      <c r="E39" s="119"/>
      <c r="F39" s="45"/>
      <c r="G39" s="224"/>
      <c r="H39" s="224"/>
    </row>
    <row r="40" spans="1:8" x14ac:dyDescent="0.2">
      <c r="A40" s="84" t="s">
        <v>216</v>
      </c>
      <c r="B40" s="120">
        <v>494727.56842626672</v>
      </c>
      <c r="C40" s="13">
        <f>B40-F40</f>
        <v>-24042.35027245275</v>
      </c>
      <c r="D40" s="121">
        <f>C40/F40*100</f>
        <v>-4.6344919791726733</v>
      </c>
      <c r="E40" s="118">
        <f>IF(B40&lt;G40,-1,IF(B40&gt;H40,1,0))</f>
        <v>0</v>
      </c>
      <c r="F40" s="208">
        <v>518769.91869871947</v>
      </c>
      <c r="G40" s="221">
        <v>481068.74414501665</v>
      </c>
      <c r="H40" s="221">
        <v>556471.09325242229</v>
      </c>
    </row>
    <row r="41" spans="1:8" x14ac:dyDescent="0.2">
      <c r="A41" s="86"/>
      <c r="B41" s="122"/>
      <c r="C41" s="124"/>
      <c r="D41" s="107"/>
      <c r="E41" s="119"/>
      <c r="F41" s="45"/>
      <c r="G41" s="231"/>
      <c r="H41" s="231"/>
    </row>
    <row r="42" spans="1:8" ht="12.75" x14ac:dyDescent="0.2">
      <c r="A42" s="96" t="s">
        <v>226</v>
      </c>
      <c r="B42" s="122">
        <v>969645.9006541319</v>
      </c>
      <c r="C42" s="27">
        <f t="shared" ref="C42:C44" si="9">B42-F42</f>
        <v>-72111.923283354612</v>
      </c>
      <c r="D42" s="107">
        <f t="shared" ref="D42:D44" si="10">C42/F42*100</f>
        <v>-6.9221388720457435</v>
      </c>
      <c r="E42" s="119">
        <f>IF(B42&lt;G42,-1,IF(B42&gt;H42,1,0))</f>
        <v>0</v>
      </c>
      <c r="F42" s="45">
        <v>1041757.8239374865</v>
      </c>
      <c r="G42" s="224">
        <v>946512.31155921647</v>
      </c>
      <c r="H42" s="224">
        <v>1137003.3363157564</v>
      </c>
    </row>
    <row r="43" spans="1:8" ht="12.75" x14ac:dyDescent="0.2">
      <c r="A43" s="96" t="s">
        <v>227</v>
      </c>
      <c r="B43" s="122">
        <v>311541.28723620018</v>
      </c>
      <c r="C43" s="27">
        <f t="shared" si="9"/>
        <v>-38376.078686510213</v>
      </c>
      <c r="D43" s="107">
        <f t="shared" si="10"/>
        <v>-10.967183233479961</v>
      </c>
      <c r="E43" s="119">
        <f>IF(B43&lt;G43,-1,IF(B43&gt;H43,1,0))</f>
        <v>-1</v>
      </c>
      <c r="F43" s="45">
        <v>349917.36592271039</v>
      </c>
      <c r="G43" s="224">
        <v>328075.22691902076</v>
      </c>
      <c r="H43" s="224">
        <v>371759.50492640003</v>
      </c>
    </row>
    <row r="44" spans="1:8" x14ac:dyDescent="0.2">
      <c r="A44" s="96" t="s">
        <v>12</v>
      </c>
      <c r="B44" s="122">
        <v>252531.51228658453</v>
      </c>
      <c r="C44" s="27">
        <f t="shared" si="9"/>
        <v>-2885.0481739211536</v>
      </c>
      <c r="D44" s="107">
        <f t="shared" si="10"/>
        <v>-1.1295462474005322</v>
      </c>
      <c r="E44" s="119">
        <f>IF(B44&lt;G44,-1,IF(B44&gt;H44,1,0))</f>
        <v>0</v>
      </c>
      <c r="F44" s="45">
        <v>255416.56046050569</v>
      </c>
      <c r="G44" s="224">
        <v>240131.95576624703</v>
      </c>
      <c r="H44" s="224">
        <v>270701.16515476431</v>
      </c>
    </row>
    <row r="45" spans="1:8" x14ac:dyDescent="0.2">
      <c r="A45" s="90"/>
      <c r="B45" s="122"/>
      <c r="C45" s="124"/>
      <c r="D45" s="107"/>
      <c r="E45" s="119"/>
      <c r="F45" s="45"/>
      <c r="G45" s="231"/>
      <c r="H45" s="231"/>
    </row>
    <row r="46" spans="1:8" x14ac:dyDescent="0.2">
      <c r="A46" s="126" t="s">
        <v>217</v>
      </c>
      <c r="B46" s="120">
        <v>494727.56842626672</v>
      </c>
      <c r="C46" s="13">
        <f>B46-F46</f>
        <v>-24042.35027245275</v>
      </c>
      <c r="D46" s="121">
        <f>C46/F46*100</f>
        <v>-4.6344919791726733</v>
      </c>
      <c r="E46" s="118">
        <f>IF(B46&lt;G46,-1,IF(B46&gt;H46,1,0))</f>
        <v>0</v>
      </c>
      <c r="F46" s="208">
        <v>518769.91869871947</v>
      </c>
      <c r="G46" s="221">
        <v>481068.74414501665</v>
      </c>
      <c r="H46" s="221">
        <v>556471.09325242229</v>
      </c>
    </row>
    <row r="47" spans="1:8" x14ac:dyDescent="0.2">
      <c r="A47" s="127"/>
      <c r="B47" s="122"/>
      <c r="C47" s="124"/>
      <c r="D47" s="107"/>
      <c r="E47" s="119"/>
      <c r="F47" s="45"/>
      <c r="G47" s="231"/>
      <c r="H47" s="231"/>
    </row>
    <row r="48" spans="1:8" x14ac:dyDescent="0.2">
      <c r="A48" s="128" t="s">
        <v>8</v>
      </c>
      <c r="B48" s="122">
        <v>1022543.744927687</v>
      </c>
      <c r="C48" s="27">
        <f t="shared" ref="C48:C49" si="11">B48-F48</f>
        <v>-91062.995680692024</v>
      </c>
      <c r="D48" s="107">
        <f t="shared" ref="D48:D49" si="12">C48/F48*100</f>
        <v>-8.177302844893255</v>
      </c>
      <c r="E48" s="119">
        <f>IF(B48&lt;G48,-1,IF(B48&gt;H48,1,0))</f>
        <v>0</v>
      </c>
      <c r="F48" s="45">
        <v>1113606.740608379</v>
      </c>
      <c r="G48" s="224">
        <v>1008534.6650548734</v>
      </c>
      <c r="H48" s="224">
        <v>1218678.8161618845</v>
      </c>
    </row>
    <row r="49" spans="1:8" x14ac:dyDescent="0.2">
      <c r="A49" s="128" t="s">
        <v>9</v>
      </c>
      <c r="B49" s="122">
        <v>401681.61702151509</v>
      </c>
      <c r="C49" s="27">
        <f t="shared" si="11"/>
        <v>29709.791357055539</v>
      </c>
      <c r="D49" s="107">
        <f t="shared" si="12"/>
        <v>7.9871079762518127</v>
      </c>
      <c r="E49" s="119">
        <f>IF(B49&lt;G49,-1,IF(B49&gt;H49,1,0))</f>
        <v>1</v>
      </c>
      <c r="F49" s="45">
        <v>371971.82566445955</v>
      </c>
      <c r="G49" s="224">
        <v>344123.16703089204</v>
      </c>
      <c r="H49" s="224">
        <v>399820.48429802706</v>
      </c>
    </row>
    <row r="50" spans="1:8" x14ac:dyDescent="0.2">
      <c r="A50" s="129"/>
      <c r="B50" s="122"/>
      <c r="C50" s="130"/>
      <c r="D50" s="107"/>
      <c r="E50" s="119"/>
      <c r="F50" s="45"/>
      <c r="G50" s="231"/>
      <c r="H50" s="231"/>
    </row>
    <row r="51" spans="1:8" x14ac:dyDescent="0.2">
      <c r="A51" s="126" t="s">
        <v>218</v>
      </c>
      <c r="B51" s="120">
        <v>494727.56842626672</v>
      </c>
      <c r="C51" s="13">
        <f>B51-F51</f>
        <v>-24042.35027245275</v>
      </c>
      <c r="D51" s="121">
        <f>C51/F51*100</f>
        <v>-4.6344919791726733</v>
      </c>
      <c r="E51" s="118">
        <f>IF(B51&lt;G51,-1,IF(B51&gt;H51,1,0))</f>
        <v>0</v>
      </c>
      <c r="F51" s="208">
        <v>518769.91869871947</v>
      </c>
      <c r="G51" s="221">
        <v>481068.74414501665</v>
      </c>
      <c r="H51" s="221">
        <v>556471.09325242229</v>
      </c>
    </row>
    <row r="52" spans="1:8" x14ac:dyDescent="0.2">
      <c r="A52" s="127"/>
      <c r="B52" s="122"/>
      <c r="C52" s="124"/>
      <c r="D52" s="107"/>
      <c r="E52" s="119"/>
      <c r="F52" s="45"/>
      <c r="G52" s="231"/>
      <c r="H52" s="231"/>
    </row>
    <row r="53" spans="1:8" x14ac:dyDescent="0.2">
      <c r="A53" s="128" t="s">
        <v>13</v>
      </c>
      <c r="B53" s="122">
        <v>571847.33427077869</v>
      </c>
      <c r="C53" s="27">
        <f t="shared" ref="C53:C55" si="13">B53-F53</f>
        <v>-26859.757452609832</v>
      </c>
      <c r="D53" s="107">
        <f t="shared" ref="D53:D55" si="14">C53/F53*100</f>
        <v>-4.4862935188045903</v>
      </c>
      <c r="E53" s="119">
        <f>IF(B53&lt;G53,-1,IF(B53&gt;H53,1,0))</f>
        <v>0</v>
      </c>
      <c r="F53" s="45">
        <v>598707.09172338853</v>
      </c>
      <c r="G53" s="224">
        <v>554068.88996552699</v>
      </c>
      <c r="H53" s="224">
        <v>643345.29348125006</v>
      </c>
    </row>
    <row r="54" spans="1:8" x14ac:dyDescent="0.2">
      <c r="A54" s="128" t="s">
        <v>11</v>
      </c>
      <c r="B54" s="122">
        <v>220429.75000740294</v>
      </c>
      <c r="C54" s="27">
        <f t="shared" si="13"/>
        <v>2456.8902698944439</v>
      </c>
      <c r="D54" s="107">
        <f t="shared" si="14"/>
        <v>1.1271542121588567</v>
      </c>
      <c r="E54" s="119">
        <f>IF(B54&lt;G54,-1,IF(B54&gt;H54,1,0))</f>
        <v>0</v>
      </c>
      <c r="F54" s="45">
        <v>217972.85973750849</v>
      </c>
      <c r="G54" s="224">
        <v>173165.61056899861</v>
      </c>
      <c r="H54" s="224">
        <v>262780.10890601837</v>
      </c>
    </row>
    <row r="55" spans="1:8" ht="12" thickBot="1" x14ac:dyDescent="0.25">
      <c r="A55" s="128" t="s">
        <v>14</v>
      </c>
      <c r="B55" s="131">
        <v>640184.42859132821</v>
      </c>
      <c r="C55" s="27">
        <f t="shared" si="13"/>
        <v>258471.74581110972</v>
      </c>
      <c r="D55" s="132">
        <f t="shared" si="14"/>
        <v>67.713690812817944</v>
      </c>
      <c r="E55" s="312">
        <f>IF(B55&lt;G55,-1,IF(B55&gt;H55,1,0))</f>
        <v>1</v>
      </c>
      <c r="F55" s="233">
        <v>381712.68278021849</v>
      </c>
      <c r="G55" s="233">
        <v>333734.27445112861</v>
      </c>
      <c r="H55" s="233">
        <v>429691.09110930836</v>
      </c>
    </row>
    <row r="56" spans="1:8" ht="11.25" customHeight="1" x14ac:dyDescent="0.2">
      <c r="A56" s="368" t="s">
        <v>114</v>
      </c>
      <c r="B56" s="368"/>
      <c r="C56" s="368"/>
      <c r="D56" s="368"/>
      <c r="E56" s="368"/>
      <c r="F56" s="133"/>
    </row>
    <row r="57" spans="1:8" ht="11.25" customHeight="1" x14ac:dyDescent="0.2">
      <c r="A57" s="360" t="s">
        <v>115</v>
      </c>
      <c r="B57" s="360"/>
      <c r="C57" s="360"/>
      <c r="D57" s="360"/>
      <c r="E57" s="360"/>
      <c r="F57" s="133"/>
    </row>
    <row r="58" spans="1:8" ht="11.25" customHeight="1" x14ac:dyDescent="0.2">
      <c r="A58" s="360" t="s">
        <v>116</v>
      </c>
      <c r="B58" s="360"/>
      <c r="C58" s="360"/>
      <c r="D58" s="360"/>
      <c r="E58" s="360"/>
      <c r="F58" s="133"/>
    </row>
    <row r="59" spans="1:8" x14ac:dyDescent="0.2">
      <c r="A59" s="357" t="s">
        <v>228</v>
      </c>
      <c r="B59" s="357"/>
      <c r="C59" s="357"/>
      <c r="D59" s="357"/>
      <c r="E59" s="357"/>
      <c r="F59" s="133"/>
    </row>
    <row r="60" spans="1:8" ht="11.25" customHeight="1" x14ac:dyDescent="0.2">
      <c r="A60" s="360" t="s">
        <v>229</v>
      </c>
      <c r="B60" s="360"/>
      <c r="C60" s="360"/>
      <c r="D60" s="360"/>
      <c r="E60" s="360"/>
      <c r="F60" s="133"/>
    </row>
    <row r="61" spans="1:8" ht="11.25" customHeight="1" x14ac:dyDescent="0.2">
      <c r="A61" s="360" t="s">
        <v>230</v>
      </c>
      <c r="B61" s="360"/>
      <c r="C61" s="360"/>
      <c r="D61" s="360"/>
      <c r="E61" s="360"/>
      <c r="F61" s="133"/>
    </row>
    <row r="62" spans="1:8" ht="11.25" customHeight="1" x14ac:dyDescent="0.2">
      <c r="A62" s="360" t="s">
        <v>66</v>
      </c>
      <c r="B62" s="360"/>
      <c r="C62" s="360"/>
      <c r="D62" s="360"/>
      <c r="E62" s="360"/>
      <c r="F62" s="133"/>
    </row>
    <row r="63" spans="1:8" ht="11.25" customHeight="1" x14ac:dyDescent="0.2">
      <c r="A63" s="341" t="s">
        <v>237</v>
      </c>
      <c r="B63" s="341"/>
      <c r="C63" s="341"/>
      <c r="D63" s="341"/>
      <c r="E63" s="341"/>
      <c r="F63" s="134"/>
    </row>
    <row r="64" spans="1:8" hidden="1" x14ac:dyDescent="0.2">
      <c r="A64" s="77">
        <v>1</v>
      </c>
      <c r="B64" s="77">
        <v>-1</v>
      </c>
      <c r="C64" s="77">
        <v>0</v>
      </c>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9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7" sqref="F7:H55"/>
    </sheetView>
  </sheetViews>
  <sheetFormatPr baseColWidth="10" defaultColWidth="11.42578125" defaultRowHeight="11.25" x14ac:dyDescent="0.2"/>
  <cols>
    <col min="1" max="1" width="36.140625" style="10" customWidth="1"/>
    <col min="2" max="4" width="9.42578125" style="10" customWidth="1"/>
    <col min="5" max="5" width="19.5703125" style="10" customWidth="1"/>
    <col min="6" max="8" width="11.42578125" style="10" customWidth="1"/>
    <col min="9" max="16384" width="11.42578125" style="10"/>
  </cols>
  <sheetData>
    <row r="1" spans="1:8" x14ac:dyDescent="0.2">
      <c r="A1" s="329" t="s">
        <v>259</v>
      </c>
      <c r="B1" s="329"/>
      <c r="C1" s="329"/>
      <c r="D1" s="329"/>
      <c r="E1" s="329"/>
    </row>
    <row r="2" spans="1:8" ht="12.75" x14ac:dyDescent="0.2">
      <c r="A2" s="329" t="s">
        <v>260</v>
      </c>
      <c r="B2" s="329"/>
      <c r="C2" s="329"/>
      <c r="D2" s="329"/>
      <c r="E2" s="329"/>
    </row>
    <row r="3" spans="1:8" ht="12" thickBot="1" x14ac:dyDescent="0.25">
      <c r="A3" s="330" t="s">
        <v>266</v>
      </c>
      <c r="B3" s="330"/>
      <c r="C3" s="330"/>
      <c r="D3" s="330"/>
      <c r="E3" s="330"/>
      <c r="F3" s="326" t="s">
        <v>235</v>
      </c>
      <c r="G3" s="326"/>
      <c r="H3" s="326"/>
    </row>
    <row r="4" spans="1:8" ht="12.75" customHeight="1" x14ac:dyDescent="0.2">
      <c r="A4" s="349" t="s">
        <v>120</v>
      </c>
      <c r="B4" s="3" t="s">
        <v>265</v>
      </c>
      <c r="C4" s="350" t="s">
        <v>78</v>
      </c>
      <c r="D4" s="350"/>
      <c r="E4" s="351" t="s">
        <v>112</v>
      </c>
      <c r="F4" s="352" t="s">
        <v>233</v>
      </c>
      <c r="G4" s="346" t="s">
        <v>79</v>
      </c>
      <c r="H4" s="347"/>
    </row>
    <row r="5" spans="1:8" ht="12" thickBot="1" x14ac:dyDescent="0.25">
      <c r="A5" s="345"/>
      <c r="B5" s="6" t="s">
        <v>239</v>
      </c>
      <c r="C5" s="6" t="s">
        <v>53</v>
      </c>
      <c r="D5" s="6" t="s">
        <v>52</v>
      </c>
      <c r="E5" s="334"/>
      <c r="F5" s="328"/>
      <c r="G5" s="255" t="s">
        <v>80</v>
      </c>
      <c r="H5" s="255" t="s">
        <v>81</v>
      </c>
    </row>
    <row r="6" spans="1:8" x14ac:dyDescent="0.2">
      <c r="A6" s="314"/>
      <c r="B6" s="52"/>
    </row>
    <row r="7" spans="1:8" x14ac:dyDescent="0.2">
      <c r="A7" s="84" t="s">
        <v>1</v>
      </c>
      <c r="B7" s="120">
        <v>368565.7438546099</v>
      </c>
      <c r="C7" s="13">
        <f>B7-F7</f>
        <v>-4914.3254848445067</v>
      </c>
      <c r="D7" s="121">
        <f>C7/F7*100</f>
        <v>-1.3158200097627961</v>
      </c>
      <c r="E7" s="118">
        <f>IF(B7&lt;G7,-1,IF(B7&gt;H7,1,0))</f>
        <v>0</v>
      </c>
      <c r="F7" s="208">
        <v>373480.06933945441</v>
      </c>
      <c r="G7" s="221">
        <v>350333.41119830316</v>
      </c>
      <c r="H7" s="221">
        <v>396626.72748060565</v>
      </c>
    </row>
    <row r="8" spans="1:8" x14ac:dyDescent="0.2">
      <c r="A8" s="86"/>
      <c r="B8" s="122"/>
      <c r="C8" s="106"/>
      <c r="D8" s="107"/>
      <c r="E8" s="119"/>
      <c r="F8" s="45"/>
      <c r="G8" s="231"/>
      <c r="H8" s="231"/>
    </row>
    <row r="9" spans="1:8" x14ac:dyDescent="0.2">
      <c r="A9" s="88" t="s">
        <v>2</v>
      </c>
      <c r="B9" s="123">
        <v>281071.75549498241</v>
      </c>
      <c r="C9" s="25">
        <f t="shared" ref="C9:C10" si="0">B9-F9</f>
        <v>2990.1899903044687</v>
      </c>
      <c r="D9" s="107">
        <f t="shared" ref="D9:D10" si="1">C9/F9*100</f>
        <v>1.0752924182074799</v>
      </c>
      <c r="E9" s="119">
        <f>IF(B9&lt;G9,-1,IF(B9&gt;H9,1,0))</f>
        <v>0</v>
      </c>
      <c r="F9" s="208">
        <v>278081.56550467794</v>
      </c>
      <c r="G9" s="221">
        <v>258191.63016379531</v>
      </c>
      <c r="H9" s="221">
        <v>297971.50084556057</v>
      </c>
    </row>
    <row r="10" spans="1:8" x14ac:dyDescent="0.2">
      <c r="A10" s="90" t="s">
        <v>60</v>
      </c>
      <c r="B10" s="122">
        <v>281071.75549498241</v>
      </c>
      <c r="C10" s="27">
        <f t="shared" si="0"/>
        <v>2990.1899903044687</v>
      </c>
      <c r="D10" s="107">
        <f t="shared" si="1"/>
        <v>1.0752924182074799</v>
      </c>
      <c r="E10" s="119">
        <f>IF(B10&lt;G10,-1,IF(B10&gt;H10,1,0))</f>
        <v>0</v>
      </c>
      <c r="F10" s="45">
        <v>278081.56550467794</v>
      </c>
      <c r="G10" s="224">
        <v>258191.63016379531</v>
      </c>
      <c r="H10" s="224">
        <v>297971.50084556057</v>
      </c>
    </row>
    <row r="11" spans="1:8" x14ac:dyDescent="0.2">
      <c r="A11" s="90"/>
      <c r="B11" s="122"/>
      <c r="C11" s="124"/>
      <c r="D11" s="107"/>
      <c r="E11" s="119"/>
      <c r="F11" s="45"/>
      <c r="G11" s="231"/>
      <c r="H11" s="231"/>
    </row>
    <row r="12" spans="1:8" x14ac:dyDescent="0.2">
      <c r="A12" s="88" t="s">
        <v>3</v>
      </c>
      <c r="B12" s="123">
        <v>366341.69005093502</v>
      </c>
      <c r="C12" s="25">
        <f t="shared" ref="C12:C15" si="2">B12-F12</f>
        <v>13113.764590362436</v>
      </c>
      <c r="D12" s="107">
        <f t="shared" ref="D12:D15" si="3">C12/F12*100</f>
        <v>3.7125503520887957</v>
      </c>
      <c r="E12" s="119">
        <f>IF(B12&lt;G12,-1,IF(B12&gt;H12,1,0))</f>
        <v>0</v>
      </c>
      <c r="F12" s="208">
        <v>353227.92546057259</v>
      </c>
      <c r="G12" s="221">
        <v>312998.83475754852</v>
      </c>
      <c r="H12" s="221">
        <v>393457.01616359665</v>
      </c>
    </row>
    <row r="13" spans="1:8" x14ac:dyDescent="0.2">
      <c r="A13" s="90" t="s">
        <v>4</v>
      </c>
      <c r="B13" s="122">
        <v>363801.09352664684</v>
      </c>
      <c r="C13" s="27">
        <f t="shared" si="2"/>
        <v>44113.708680824726</v>
      </c>
      <c r="D13" s="107">
        <f t="shared" si="3"/>
        <v>13.799014528552558</v>
      </c>
      <c r="E13" s="119">
        <f>IF(B13&lt;G13,-1,IF(B13&gt;H13,1,0))</f>
        <v>1</v>
      </c>
      <c r="F13" s="45">
        <v>319687.38484582212</v>
      </c>
      <c r="G13" s="224">
        <v>284546.1303035802</v>
      </c>
      <c r="H13" s="224">
        <v>354828.63938806404</v>
      </c>
    </row>
    <row r="14" spans="1:8" x14ac:dyDescent="0.2">
      <c r="A14" s="90" t="s">
        <v>5</v>
      </c>
      <c r="B14" s="122">
        <v>299151.66804000014</v>
      </c>
      <c r="C14" s="27">
        <f t="shared" si="2"/>
        <v>8221.7313338745735</v>
      </c>
      <c r="D14" s="107">
        <f t="shared" si="3"/>
        <v>2.8260176408657172</v>
      </c>
      <c r="E14" s="119">
        <f>IF(B14&lt;G14,-1,IF(B14&gt;H14,1,0))</f>
        <v>0</v>
      </c>
      <c r="F14" s="45">
        <v>290929.93670612556</v>
      </c>
      <c r="G14" s="224">
        <v>240445.32087284004</v>
      </c>
      <c r="H14" s="224">
        <v>341414.55253941106</v>
      </c>
    </row>
    <row r="15" spans="1:8" ht="12.75" x14ac:dyDescent="0.2">
      <c r="A15" s="90" t="s">
        <v>131</v>
      </c>
      <c r="B15" s="122">
        <v>617097.06308677117</v>
      </c>
      <c r="C15" s="27">
        <f t="shared" si="2"/>
        <v>59445.415181929478</v>
      </c>
      <c r="D15" s="107">
        <f t="shared" si="3"/>
        <v>10.65995508222246</v>
      </c>
      <c r="E15" s="119">
        <f>IF(B15&lt;G15,-1,IF(B15&gt;H15,1,0))</f>
        <v>0</v>
      </c>
      <c r="F15" s="45">
        <v>557651.64790484169</v>
      </c>
      <c r="G15" s="224">
        <v>420271.53235785873</v>
      </c>
      <c r="H15" s="224">
        <v>695031.76345182466</v>
      </c>
    </row>
    <row r="16" spans="1:8" x14ac:dyDescent="0.2">
      <c r="A16" s="90"/>
      <c r="B16" s="122"/>
      <c r="C16" s="124"/>
      <c r="D16" s="107"/>
      <c r="E16" s="119"/>
      <c r="F16" s="99"/>
      <c r="G16" s="236"/>
      <c r="H16" s="236"/>
    </row>
    <row r="17" spans="1:8" x14ac:dyDescent="0.2">
      <c r="A17" s="88" t="s">
        <v>54</v>
      </c>
      <c r="B17" s="123">
        <v>418359.23868790886</v>
      </c>
      <c r="C17" s="25">
        <f t="shared" ref="C17:C26" si="4">B17-F17</f>
        <v>-19003.567784300074</v>
      </c>
      <c r="D17" s="107">
        <f t="shared" ref="D17:D26" si="5">C17/F17*100</f>
        <v>-4.3450351751635763</v>
      </c>
      <c r="E17" s="119">
        <f t="shared" ref="E17:E38" si="6">IF(B17&lt;G17,-1,IF(B17&gt;H17,1,0))</f>
        <v>0</v>
      </c>
      <c r="F17" s="208">
        <v>437362.80647220893</v>
      </c>
      <c r="G17" s="221">
        <v>403808.07477115584</v>
      </c>
      <c r="H17" s="221">
        <v>470917.53817326203</v>
      </c>
    </row>
    <row r="18" spans="1:8" x14ac:dyDescent="0.2">
      <c r="A18" s="90" t="s">
        <v>70</v>
      </c>
      <c r="B18" s="122">
        <v>311698.82760102488</v>
      </c>
      <c r="C18" s="27">
        <f t="shared" si="4"/>
        <v>-14875.29987677827</v>
      </c>
      <c r="D18" s="107">
        <f t="shared" si="5"/>
        <v>-4.5549535695504</v>
      </c>
      <c r="E18" s="119">
        <f t="shared" si="6"/>
        <v>0</v>
      </c>
      <c r="F18" s="99">
        <v>326574.12747780315</v>
      </c>
      <c r="G18" s="224">
        <v>277045.92168315768</v>
      </c>
      <c r="H18" s="224">
        <v>376102.33327244862</v>
      </c>
    </row>
    <row r="19" spans="1:8" x14ac:dyDescent="0.2">
      <c r="A19" s="90" t="s">
        <v>6</v>
      </c>
      <c r="B19" s="122">
        <v>324340.70745639817</v>
      </c>
      <c r="C19" s="27">
        <f t="shared" si="4"/>
        <v>72316.400357057137</v>
      </c>
      <c r="D19" s="107">
        <f t="shared" si="5"/>
        <v>28.694216517993244</v>
      </c>
      <c r="E19" s="119">
        <f t="shared" si="6"/>
        <v>1</v>
      </c>
      <c r="F19" s="99">
        <v>252024.30709934104</v>
      </c>
      <c r="G19" s="224">
        <v>215312.07707756932</v>
      </c>
      <c r="H19" s="224">
        <v>288736.53712111275</v>
      </c>
    </row>
    <row r="20" spans="1:8" x14ac:dyDescent="0.2">
      <c r="A20" s="90" t="s">
        <v>71</v>
      </c>
      <c r="B20" s="122">
        <v>276402.1588075101</v>
      </c>
      <c r="C20" s="27">
        <f t="shared" si="4"/>
        <v>20037.811875013635</v>
      </c>
      <c r="D20" s="107">
        <f t="shared" si="5"/>
        <v>7.8161460884768861</v>
      </c>
      <c r="E20" s="119">
        <f t="shared" si="6"/>
        <v>0</v>
      </c>
      <c r="F20" s="99">
        <v>256364.34693249647</v>
      </c>
      <c r="G20" s="224">
        <v>195704.62461054939</v>
      </c>
      <c r="H20" s="224">
        <v>317024.06925444352</v>
      </c>
    </row>
    <row r="21" spans="1:8" x14ac:dyDescent="0.2">
      <c r="A21" s="90" t="s">
        <v>72</v>
      </c>
      <c r="B21" s="122">
        <v>835606.70190445438</v>
      </c>
      <c r="C21" s="27">
        <f t="shared" si="4"/>
        <v>72543.179696973995</v>
      </c>
      <c r="D21" s="107">
        <f t="shared" si="5"/>
        <v>9.5068336495908632</v>
      </c>
      <c r="E21" s="119">
        <f t="shared" si="6"/>
        <v>0</v>
      </c>
      <c r="F21" s="99">
        <v>763063.52220748039</v>
      </c>
      <c r="G21" s="224">
        <v>530998.87788131984</v>
      </c>
      <c r="H21" s="224">
        <v>995128.16653364094</v>
      </c>
    </row>
    <row r="22" spans="1:8" ht="22.5" x14ac:dyDescent="0.2">
      <c r="A22" s="90" t="s">
        <v>62</v>
      </c>
      <c r="B22" s="122">
        <v>312267.74906447344</v>
      </c>
      <c r="C22" s="27">
        <f t="shared" si="4"/>
        <v>1408.0794918162865</v>
      </c>
      <c r="D22" s="139">
        <f t="shared" si="5"/>
        <v>0.45296306650264145</v>
      </c>
      <c r="E22" s="119">
        <f t="shared" si="6"/>
        <v>0</v>
      </c>
      <c r="F22" s="317">
        <v>310859.66957265715</v>
      </c>
      <c r="G22" s="227">
        <v>258620.43572474548</v>
      </c>
      <c r="H22" s="227">
        <v>363098.90342056879</v>
      </c>
    </row>
    <row r="23" spans="1:8" x14ac:dyDescent="0.2">
      <c r="A23" s="90" t="s">
        <v>61</v>
      </c>
      <c r="B23" s="122">
        <v>831993.17932995409</v>
      </c>
      <c r="C23" s="27">
        <f t="shared" si="4"/>
        <v>-105562.78907457285</v>
      </c>
      <c r="D23" s="139">
        <f t="shared" si="5"/>
        <v>-11.259358655058522</v>
      </c>
      <c r="E23" s="119">
        <f t="shared" si="6"/>
        <v>0</v>
      </c>
      <c r="F23" s="99">
        <v>937555.96840452694</v>
      </c>
      <c r="G23" s="224">
        <v>793007.7420021703</v>
      </c>
      <c r="H23" s="224">
        <v>1082104.1948068836</v>
      </c>
    </row>
    <row r="24" spans="1:8" x14ac:dyDescent="0.2">
      <c r="A24" s="90" t="s">
        <v>40</v>
      </c>
      <c r="B24" s="122">
        <v>892832.94910418056</v>
      </c>
      <c r="C24" s="27">
        <f t="shared" si="4"/>
        <v>-1757.5030333868926</v>
      </c>
      <c r="D24" s="107">
        <f t="shared" si="5"/>
        <v>-0.19645895271824665</v>
      </c>
      <c r="E24" s="119">
        <f t="shared" si="6"/>
        <v>0</v>
      </c>
      <c r="F24" s="99">
        <v>894590.45213756745</v>
      </c>
      <c r="G24" s="224">
        <v>812215.94511979609</v>
      </c>
      <c r="H24" s="224">
        <v>976964.95915533882</v>
      </c>
    </row>
    <row r="25" spans="1:8" ht="12.75" x14ac:dyDescent="0.2">
      <c r="A25" s="90" t="s">
        <v>132</v>
      </c>
      <c r="B25" s="122">
        <v>243327.21169651355</v>
      </c>
      <c r="C25" s="27">
        <f t="shared" si="4"/>
        <v>13438.42429456074</v>
      </c>
      <c r="D25" s="107">
        <f t="shared" si="5"/>
        <v>5.8456197217936117</v>
      </c>
      <c r="E25" s="119">
        <f t="shared" si="6"/>
        <v>0</v>
      </c>
      <c r="F25" s="99">
        <v>229888.78740195281</v>
      </c>
      <c r="G25" s="224">
        <v>177377.43595106239</v>
      </c>
      <c r="H25" s="224">
        <v>282400.13885284326</v>
      </c>
    </row>
    <row r="26" spans="1:8" x14ac:dyDescent="0.2">
      <c r="A26" s="90" t="s">
        <v>63</v>
      </c>
      <c r="B26" s="122">
        <v>166420.63398885142</v>
      </c>
      <c r="C26" s="27">
        <f t="shared" si="4"/>
        <v>15128.385193934693</v>
      </c>
      <c r="D26" s="107">
        <f t="shared" si="5"/>
        <v>9.9994449910265271</v>
      </c>
      <c r="E26" s="119">
        <f t="shared" si="6"/>
        <v>0</v>
      </c>
      <c r="F26" s="45">
        <v>151292.24879491673</v>
      </c>
      <c r="G26" s="224">
        <v>131196.14863424934</v>
      </c>
      <c r="H26" s="224">
        <v>171388.34895558411</v>
      </c>
    </row>
    <row r="27" spans="1:8" x14ac:dyDescent="0.2">
      <c r="A27" s="90"/>
      <c r="B27" s="122"/>
      <c r="C27" s="125"/>
      <c r="D27" s="107"/>
      <c r="E27" s="119"/>
      <c r="F27" s="45"/>
      <c r="G27" s="231"/>
      <c r="H27" s="231"/>
    </row>
    <row r="28" spans="1:8" x14ac:dyDescent="0.2">
      <c r="A28" s="84" t="s">
        <v>219</v>
      </c>
      <c r="B28" s="120">
        <v>368565.7438546099</v>
      </c>
      <c r="C28" s="13">
        <f>B28-F28</f>
        <v>-4914.3254848445067</v>
      </c>
      <c r="D28" s="121">
        <f>C28/F28*100</f>
        <v>-1.3158200097627961</v>
      </c>
      <c r="E28" s="118">
        <f t="shared" si="6"/>
        <v>0</v>
      </c>
      <c r="F28" s="208">
        <v>373480.06933945441</v>
      </c>
      <c r="G28" s="221">
        <v>350333.41119830316</v>
      </c>
      <c r="H28" s="221">
        <v>396626.72748060565</v>
      </c>
    </row>
    <row r="29" spans="1:8" x14ac:dyDescent="0.2">
      <c r="A29" s="90"/>
      <c r="B29" s="122"/>
      <c r="C29" s="125"/>
      <c r="D29" s="107"/>
      <c r="E29" s="119"/>
      <c r="F29" s="45"/>
      <c r="G29" s="224"/>
      <c r="H29" s="224"/>
    </row>
    <row r="30" spans="1:8" ht="12.75" x14ac:dyDescent="0.2">
      <c r="A30" s="186" t="s">
        <v>225</v>
      </c>
      <c r="B30" s="122">
        <v>1900294.9113984671</v>
      </c>
      <c r="C30" s="27">
        <f t="shared" ref="C30:C38" si="7">B30-F30</f>
        <v>143345.13140519755</v>
      </c>
      <c r="D30" s="107">
        <f t="shared" ref="D30:D38" si="8">C30/F30*100</f>
        <v>8.1587495008392708</v>
      </c>
      <c r="E30" s="119">
        <f t="shared" si="6"/>
        <v>0</v>
      </c>
      <c r="F30" s="45">
        <v>1756949.7799932696</v>
      </c>
      <c r="G30" s="224">
        <v>1257426.4425517772</v>
      </c>
      <c r="H30" s="224">
        <v>2256473.117434762</v>
      </c>
    </row>
    <row r="31" spans="1:8" x14ac:dyDescent="0.2">
      <c r="A31" s="96" t="s">
        <v>208</v>
      </c>
      <c r="B31" s="122">
        <v>1145386.5335073003</v>
      </c>
      <c r="C31" s="27">
        <f t="shared" si="7"/>
        <v>-23138.585538181476</v>
      </c>
      <c r="D31" s="107">
        <f t="shared" si="8"/>
        <v>-1.9801530288952964</v>
      </c>
      <c r="E31" s="119">
        <f t="shared" si="6"/>
        <v>0</v>
      </c>
      <c r="F31" s="45">
        <v>1168525.1190454818</v>
      </c>
      <c r="G31" s="224">
        <v>1062947.3358003425</v>
      </c>
      <c r="H31" s="224">
        <v>1274102.9022906211</v>
      </c>
    </row>
    <row r="32" spans="1:8" x14ac:dyDescent="0.2">
      <c r="A32" s="96" t="s">
        <v>209</v>
      </c>
      <c r="B32" s="122">
        <v>565831.27470071788</v>
      </c>
      <c r="C32" s="27">
        <f t="shared" si="7"/>
        <v>-78543.937649643165</v>
      </c>
      <c r="D32" s="107">
        <f t="shared" si="8"/>
        <v>-12.189161864739312</v>
      </c>
      <c r="E32" s="119">
        <f t="shared" si="6"/>
        <v>-1</v>
      </c>
      <c r="F32" s="45">
        <v>644375.21235036105</v>
      </c>
      <c r="G32" s="224">
        <v>580596.24980842415</v>
      </c>
      <c r="H32" s="224">
        <v>708154.17489229795</v>
      </c>
    </row>
    <row r="33" spans="1:18" x14ac:dyDescent="0.2">
      <c r="A33" s="96" t="s">
        <v>210</v>
      </c>
      <c r="B33" s="122">
        <v>432475.47205255448</v>
      </c>
      <c r="C33" s="27">
        <f t="shared" si="7"/>
        <v>-21302.21013398451</v>
      </c>
      <c r="D33" s="107">
        <f t="shared" si="8"/>
        <v>-4.694415562999767</v>
      </c>
      <c r="E33" s="119">
        <f t="shared" si="6"/>
        <v>0</v>
      </c>
      <c r="F33" s="45">
        <v>453777.68218653899</v>
      </c>
      <c r="G33" s="224">
        <v>418969.64289694722</v>
      </c>
      <c r="H33" s="224">
        <v>488585.72147613077</v>
      </c>
    </row>
    <row r="34" spans="1:18" ht="22.5" x14ac:dyDescent="0.2">
      <c r="A34" s="96" t="s">
        <v>211</v>
      </c>
      <c r="B34" s="122">
        <v>349476.5748690989</v>
      </c>
      <c r="C34" s="27">
        <f t="shared" si="7"/>
        <v>-3393.8273501765216</v>
      </c>
      <c r="D34" s="107">
        <f t="shared" si="8"/>
        <v>-0.96177727823927273</v>
      </c>
      <c r="E34" s="119">
        <f t="shared" si="6"/>
        <v>0</v>
      </c>
      <c r="F34" s="318">
        <v>352870.40221927542</v>
      </c>
      <c r="G34" s="227">
        <v>311727.19185619208</v>
      </c>
      <c r="H34" s="227">
        <v>394013.61258235876</v>
      </c>
    </row>
    <row r="35" spans="1:18" ht="22.5" x14ac:dyDescent="0.2">
      <c r="A35" s="96" t="s">
        <v>212</v>
      </c>
      <c r="B35" s="122">
        <v>231847.94184772877</v>
      </c>
      <c r="C35" s="27">
        <f t="shared" si="7"/>
        <v>43321.621567785594</v>
      </c>
      <c r="D35" s="107">
        <f t="shared" si="8"/>
        <v>22.979084036360131</v>
      </c>
      <c r="E35" s="119">
        <f t="shared" si="6"/>
        <v>1</v>
      </c>
      <c r="F35" s="318">
        <v>188526.32027994317</v>
      </c>
      <c r="G35" s="227">
        <v>162286.10452318451</v>
      </c>
      <c r="H35" s="227">
        <v>214766.53603670184</v>
      </c>
    </row>
    <row r="36" spans="1:18" ht="22.5" x14ac:dyDescent="0.2">
      <c r="A36" s="96" t="s">
        <v>213</v>
      </c>
      <c r="B36" s="122">
        <v>262190.64666626463</v>
      </c>
      <c r="C36" s="27">
        <f t="shared" si="7"/>
        <v>-1481.5451538598281</v>
      </c>
      <c r="D36" s="107">
        <f t="shared" si="8"/>
        <v>-0.5618890424631996</v>
      </c>
      <c r="E36" s="119">
        <f t="shared" si="6"/>
        <v>0</v>
      </c>
      <c r="F36" s="318">
        <v>263672.19182012446</v>
      </c>
      <c r="G36" s="227">
        <v>233211.42433981365</v>
      </c>
      <c r="H36" s="227">
        <v>294132.95930043526</v>
      </c>
    </row>
    <row r="37" spans="1:18" ht="22.5" x14ac:dyDescent="0.2">
      <c r="A37" s="96" t="s">
        <v>214</v>
      </c>
      <c r="B37" s="122">
        <v>363505.92509005353</v>
      </c>
      <c r="C37" s="27">
        <f t="shared" si="7"/>
        <v>33789.362898506923</v>
      </c>
      <c r="D37" s="107">
        <f t="shared" si="8"/>
        <v>10.24800291314369</v>
      </c>
      <c r="E37" s="119">
        <f t="shared" si="6"/>
        <v>1</v>
      </c>
      <c r="F37" s="318">
        <v>329716.5621915466</v>
      </c>
      <c r="G37" s="227">
        <v>305103.15261955711</v>
      </c>
      <c r="H37" s="227">
        <v>354329.9717635361</v>
      </c>
    </row>
    <row r="38" spans="1:18" x14ac:dyDescent="0.2">
      <c r="A38" s="186" t="s">
        <v>215</v>
      </c>
      <c r="B38" s="122">
        <v>252623.28429197488</v>
      </c>
      <c r="C38" s="27">
        <f t="shared" si="7"/>
        <v>5868.1132069236191</v>
      </c>
      <c r="D38" s="107">
        <f t="shared" si="8"/>
        <v>2.3781115431623543</v>
      </c>
      <c r="E38" s="119">
        <f t="shared" si="6"/>
        <v>0</v>
      </c>
      <c r="F38" s="45">
        <v>246755.17108505126</v>
      </c>
      <c r="G38" s="224">
        <v>234977.10328672858</v>
      </c>
      <c r="H38" s="224">
        <v>258533.23888337394</v>
      </c>
    </row>
    <row r="39" spans="1:18" x14ac:dyDescent="0.2">
      <c r="A39" s="90"/>
      <c r="B39" s="122"/>
      <c r="C39" s="125"/>
      <c r="D39" s="107"/>
      <c r="E39" s="119"/>
      <c r="F39" s="45"/>
      <c r="G39" s="224"/>
      <c r="H39" s="224"/>
    </row>
    <row r="40" spans="1:18" x14ac:dyDescent="0.2">
      <c r="A40" s="84" t="s">
        <v>216</v>
      </c>
      <c r="B40" s="120">
        <v>368565.7438546099</v>
      </c>
      <c r="C40" s="13">
        <f>B40-F40</f>
        <v>-4914.3254848445067</v>
      </c>
      <c r="D40" s="121">
        <f>C40/F40*100</f>
        <v>-1.3158200097627961</v>
      </c>
      <c r="E40" s="118">
        <f>IF(B40&lt;G40,-1,IF(B40&gt;H40,1,0))</f>
        <v>0</v>
      </c>
      <c r="F40" s="208">
        <v>373480.06933945441</v>
      </c>
      <c r="G40" s="221">
        <v>350333.41119830316</v>
      </c>
      <c r="H40" s="221">
        <v>396626.72748060565</v>
      </c>
    </row>
    <row r="41" spans="1:18" x14ac:dyDescent="0.2">
      <c r="A41" s="86"/>
      <c r="B41" s="122"/>
      <c r="C41" s="124"/>
      <c r="D41" s="107"/>
      <c r="E41" s="119"/>
      <c r="F41" s="45"/>
      <c r="G41" s="231"/>
      <c r="H41" s="231"/>
      <c r="P41" s="138"/>
      <c r="Q41" s="16"/>
      <c r="R41" s="16"/>
    </row>
    <row r="42" spans="1:18" ht="12.75" x14ac:dyDescent="0.2">
      <c r="A42" s="96" t="s">
        <v>226</v>
      </c>
      <c r="B42" s="122">
        <v>926870.28876586154</v>
      </c>
      <c r="C42" s="27">
        <f t="shared" ref="C42:C44" si="9">B42-F42</f>
        <v>-42380.402053082595</v>
      </c>
      <c r="D42" s="107">
        <f t="shared" ref="D42:D44" si="10">C42/F42*100</f>
        <v>-4.3724912919354573</v>
      </c>
      <c r="E42" s="119">
        <f>IF(B42&lt;G42,-1,IF(B42&gt;H42,1,0))</f>
        <v>0</v>
      </c>
      <c r="F42" s="45">
        <v>969250.69081894413</v>
      </c>
      <c r="G42" s="224">
        <v>885824.65718787804</v>
      </c>
      <c r="H42" s="224">
        <v>1052676.7244500101</v>
      </c>
      <c r="P42" s="138"/>
      <c r="Q42" s="23"/>
      <c r="R42" s="23"/>
    </row>
    <row r="43" spans="1:18" ht="12.75" x14ac:dyDescent="0.2">
      <c r="A43" s="96" t="s">
        <v>227</v>
      </c>
      <c r="B43" s="122">
        <v>314830.59142758063</v>
      </c>
      <c r="C43" s="27">
        <f t="shared" si="9"/>
        <v>10485.916856202355</v>
      </c>
      <c r="D43" s="107">
        <f t="shared" si="10"/>
        <v>3.445408358457438</v>
      </c>
      <c r="E43" s="119">
        <f>IF(B43&lt;G43,-1,IF(B43&gt;H43,1,0))</f>
        <v>0</v>
      </c>
      <c r="F43" s="45">
        <v>304344.67457137827</v>
      </c>
      <c r="G43" s="224">
        <v>284821.64367322717</v>
      </c>
      <c r="H43" s="224">
        <v>323867.70546952938</v>
      </c>
      <c r="P43" s="138"/>
      <c r="Q43" s="32"/>
      <c r="R43" s="32"/>
    </row>
    <row r="44" spans="1:18" x14ac:dyDescent="0.2">
      <c r="A44" s="96" t="s">
        <v>12</v>
      </c>
      <c r="B44" s="122">
        <v>252623.28429197488</v>
      </c>
      <c r="C44" s="27">
        <f t="shared" si="9"/>
        <v>5868.1132069236191</v>
      </c>
      <c r="D44" s="107">
        <f t="shared" si="10"/>
        <v>2.3781115431623543</v>
      </c>
      <c r="E44" s="119">
        <f>IF(B44&lt;G44,-1,IF(B44&gt;H44,1,0))</f>
        <v>0</v>
      </c>
      <c r="F44" s="45">
        <v>246755.17108505126</v>
      </c>
      <c r="G44" s="224">
        <v>234977.10328672858</v>
      </c>
      <c r="H44" s="224">
        <v>258533.23888337394</v>
      </c>
      <c r="P44" s="138"/>
      <c r="Q44" s="33"/>
      <c r="R44" s="33"/>
    </row>
    <row r="45" spans="1:18" x14ac:dyDescent="0.2">
      <c r="A45" s="90"/>
      <c r="B45" s="122"/>
      <c r="C45" s="124"/>
      <c r="D45" s="107"/>
      <c r="E45" s="119"/>
      <c r="F45" s="45"/>
      <c r="G45" s="231"/>
      <c r="H45" s="231"/>
      <c r="P45" s="138"/>
      <c r="Q45" s="23"/>
      <c r="R45" s="23"/>
    </row>
    <row r="46" spans="1:18" x14ac:dyDescent="0.2">
      <c r="A46" s="126" t="s">
        <v>217</v>
      </c>
      <c r="B46" s="120">
        <v>368565.7438546099</v>
      </c>
      <c r="C46" s="13">
        <f>B46-F46</f>
        <v>-4914.3254848445067</v>
      </c>
      <c r="D46" s="121">
        <f>C46/F46*100</f>
        <v>-1.3158200097627961</v>
      </c>
      <c r="E46" s="118">
        <f>IF(B46&lt;G46,-1,IF(B46&gt;H46,1,0))</f>
        <v>0</v>
      </c>
      <c r="F46" s="208">
        <v>373480.06933945441</v>
      </c>
      <c r="G46" s="221">
        <v>350333.41119830316</v>
      </c>
      <c r="H46" s="221">
        <v>396626.72748060565</v>
      </c>
      <c r="P46" s="138"/>
      <c r="Q46" s="32"/>
      <c r="R46" s="32"/>
    </row>
    <row r="47" spans="1:18" x14ac:dyDescent="0.2">
      <c r="A47" s="127"/>
      <c r="B47" s="122"/>
      <c r="C47" s="124"/>
      <c r="D47" s="107"/>
      <c r="E47" s="119"/>
      <c r="F47" s="45"/>
      <c r="G47" s="231"/>
      <c r="H47" s="231"/>
      <c r="P47" s="138"/>
      <c r="Q47" s="33"/>
      <c r="R47" s="33"/>
    </row>
    <row r="48" spans="1:18" x14ac:dyDescent="0.2">
      <c r="A48" s="128" t="s">
        <v>8</v>
      </c>
      <c r="B48" s="122">
        <v>886584.28489604592</v>
      </c>
      <c r="C48" s="27">
        <f t="shared" ref="C48:C49" si="11">B48-F48</f>
        <v>-560.84542262880132</v>
      </c>
      <c r="D48" s="107">
        <f t="shared" ref="D48:D49" si="12">C48/F48*100</f>
        <v>-6.3219128805603431E-2</v>
      </c>
      <c r="E48" s="119">
        <f>IF(B48&lt;G48,-1,IF(B48&gt;H48,1,0))</f>
        <v>0</v>
      </c>
      <c r="F48" s="45">
        <v>887145.13031867472</v>
      </c>
      <c r="G48" s="224">
        <v>817592.5598668867</v>
      </c>
      <c r="H48" s="224">
        <v>956697.70077046275</v>
      </c>
      <c r="P48" s="138"/>
      <c r="Q48" s="33"/>
      <c r="R48" s="33"/>
    </row>
    <row r="49" spans="1:18" x14ac:dyDescent="0.2">
      <c r="A49" s="128" t="s">
        <v>9</v>
      </c>
      <c r="B49" s="122">
        <v>292367.47611404228</v>
      </c>
      <c r="C49" s="27">
        <f t="shared" si="11"/>
        <v>9928.4574569638353</v>
      </c>
      <c r="D49" s="107">
        <f t="shared" si="12"/>
        <v>3.5152570293477794</v>
      </c>
      <c r="E49" s="119">
        <f>IF(B49&lt;G49,-1,IF(B49&gt;H49,1,0))</f>
        <v>0</v>
      </c>
      <c r="F49" s="45">
        <v>282439.01865707844</v>
      </c>
      <c r="G49" s="224">
        <v>266581.87377798051</v>
      </c>
      <c r="H49" s="224">
        <v>298296.16353617638</v>
      </c>
      <c r="P49" s="138"/>
      <c r="Q49" s="33"/>
      <c r="R49" s="33"/>
    </row>
    <row r="50" spans="1:18" x14ac:dyDescent="0.2">
      <c r="A50" s="129"/>
      <c r="B50" s="122"/>
      <c r="C50" s="130"/>
      <c r="D50" s="107"/>
      <c r="E50" s="119"/>
      <c r="F50" s="45"/>
      <c r="G50" s="231"/>
      <c r="H50" s="231"/>
      <c r="P50" s="138"/>
      <c r="Q50" s="23"/>
      <c r="R50" s="23"/>
    </row>
    <row r="51" spans="1:18" x14ac:dyDescent="0.2">
      <c r="A51" s="126" t="s">
        <v>218</v>
      </c>
      <c r="B51" s="120">
        <v>368565.7438546099</v>
      </c>
      <c r="C51" s="13">
        <f>B51-F51</f>
        <v>-4914.3254848445067</v>
      </c>
      <c r="D51" s="121">
        <f>C51/F51*100</f>
        <v>-1.3158200097627961</v>
      </c>
      <c r="E51" s="118">
        <f>IF(B51&lt;G51,-1,IF(B51&gt;H51,1,0))</f>
        <v>0</v>
      </c>
      <c r="F51" s="208">
        <v>373480.06933945441</v>
      </c>
      <c r="G51" s="221">
        <v>350333.41119830316</v>
      </c>
      <c r="H51" s="221">
        <v>396626.72748060565</v>
      </c>
      <c r="P51" s="138"/>
      <c r="Q51" s="32"/>
      <c r="R51" s="32"/>
    </row>
    <row r="52" spans="1:18" x14ac:dyDescent="0.2">
      <c r="A52" s="127"/>
      <c r="B52" s="122"/>
      <c r="C52" s="124"/>
      <c r="D52" s="107"/>
      <c r="E52" s="119"/>
      <c r="F52" s="45"/>
      <c r="G52" s="231"/>
      <c r="H52" s="231"/>
      <c r="P52" s="138"/>
      <c r="Q52" s="33"/>
      <c r="R52" s="33"/>
    </row>
    <row r="53" spans="1:18" x14ac:dyDescent="0.2">
      <c r="A53" s="128" t="s">
        <v>13</v>
      </c>
      <c r="B53" s="122">
        <v>437102.14540551486</v>
      </c>
      <c r="C53" s="27">
        <f t="shared" ref="C53:C55" si="13">B53-F53</f>
        <v>-5218.0398586139781</v>
      </c>
      <c r="D53" s="107">
        <f t="shared" ref="D53:D55" si="14">C53/F53*100</f>
        <v>-1.1796974301541443</v>
      </c>
      <c r="E53" s="119">
        <f>IF(B53&lt;G53,-1,IF(B53&gt;H53,1,0))</f>
        <v>0</v>
      </c>
      <c r="F53" s="45">
        <v>442320.18526412884</v>
      </c>
      <c r="G53" s="224">
        <v>413561.94619236502</v>
      </c>
      <c r="H53" s="224">
        <v>471078.42433589266</v>
      </c>
      <c r="P53" s="138"/>
      <c r="Q53" s="33"/>
      <c r="R53" s="33"/>
    </row>
    <row r="54" spans="1:18" x14ac:dyDescent="0.2">
      <c r="A54" s="128" t="s">
        <v>11</v>
      </c>
      <c r="B54" s="122">
        <v>188501.00207257003</v>
      </c>
      <c r="C54" s="27">
        <f t="shared" si="13"/>
        <v>13425.025087985705</v>
      </c>
      <c r="D54" s="107">
        <f t="shared" si="14"/>
        <v>7.6681137636420535</v>
      </c>
      <c r="E54" s="119">
        <f>IF(B54&lt;G54,-1,IF(B54&gt;H54,1,0))</f>
        <v>0</v>
      </c>
      <c r="F54" s="45">
        <v>175075.97698458433</v>
      </c>
      <c r="G54" s="224">
        <v>146487.66854465858</v>
      </c>
      <c r="H54" s="224">
        <v>203664.28542451008</v>
      </c>
      <c r="P54" s="138"/>
      <c r="Q54" s="33"/>
      <c r="R54" s="33"/>
    </row>
    <row r="55" spans="1:18" ht="12" thickBot="1" x14ac:dyDescent="0.25">
      <c r="A55" s="128" t="s">
        <v>14</v>
      </c>
      <c r="B55" s="131">
        <v>502250.91253311397</v>
      </c>
      <c r="C55" s="27">
        <f t="shared" si="13"/>
        <v>110587.63682056783</v>
      </c>
      <c r="D55" s="132">
        <f t="shared" si="14"/>
        <v>28.23538577094768</v>
      </c>
      <c r="E55" s="312">
        <f>IF(B55&lt;G55,-1,IF(B55&gt;H55,1,0))</f>
        <v>1</v>
      </c>
      <c r="F55" s="233">
        <v>391663.27571254614</v>
      </c>
      <c r="G55" s="233">
        <v>314181.77526271541</v>
      </c>
      <c r="H55" s="233">
        <v>469144.77616237686</v>
      </c>
      <c r="P55" s="138"/>
      <c r="Q55" s="33"/>
      <c r="R55" s="33"/>
    </row>
    <row r="56" spans="1:18" ht="11.25" customHeight="1" x14ac:dyDescent="0.2">
      <c r="A56" s="368" t="s">
        <v>114</v>
      </c>
      <c r="B56" s="368"/>
      <c r="C56" s="368"/>
      <c r="D56" s="368"/>
      <c r="E56" s="368"/>
      <c r="F56" s="133"/>
      <c r="P56" s="138"/>
      <c r="Q56" s="33"/>
      <c r="R56" s="33"/>
    </row>
    <row r="57" spans="1:18" ht="11.25" customHeight="1" x14ac:dyDescent="0.2">
      <c r="A57" s="360" t="s">
        <v>115</v>
      </c>
      <c r="B57" s="360"/>
      <c r="C57" s="360"/>
      <c r="D57" s="360"/>
      <c r="E57" s="360"/>
      <c r="F57" s="133"/>
      <c r="P57" s="138"/>
      <c r="Q57" s="33"/>
      <c r="R57" s="33"/>
    </row>
    <row r="58" spans="1:18" x14ac:dyDescent="0.2">
      <c r="A58" s="360" t="s">
        <v>116</v>
      </c>
      <c r="B58" s="360"/>
      <c r="C58" s="360"/>
      <c r="D58" s="360"/>
      <c r="E58" s="360"/>
      <c r="F58" s="133"/>
      <c r="P58" s="138"/>
      <c r="Q58" s="33"/>
      <c r="R58" s="33"/>
    </row>
    <row r="59" spans="1:18" ht="11.25" customHeight="1" x14ac:dyDescent="0.2">
      <c r="A59" s="357" t="s">
        <v>228</v>
      </c>
      <c r="B59" s="357"/>
      <c r="C59" s="357"/>
      <c r="D59" s="357"/>
      <c r="E59" s="357"/>
      <c r="F59" s="133"/>
      <c r="P59" s="138"/>
      <c r="Q59" s="33"/>
      <c r="R59" s="33"/>
    </row>
    <row r="60" spans="1:18" ht="11.25" customHeight="1" x14ac:dyDescent="0.2">
      <c r="A60" s="360" t="s">
        <v>229</v>
      </c>
      <c r="B60" s="360"/>
      <c r="C60" s="360"/>
      <c r="D60" s="360"/>
      <c r="E60" s="360"/>
      <c r="F60" s="133"/>
      <c r="P60" s="138"/>
      <c r="Q60" s="33"/>
      <c r="R60" s="33"/>
    </row>
    <row r="61" spans="1:18" ht="11.25" customHeight="1" x14ac:dyDescent="0.2">
      <c r="A61" s="360" t="s">
        <v>230</v>
      </c>
      <c r="B61" s="360"/>
      <c r="C61" s="360"/>
      <c r="D61" s="360"/>
      <c r="E61" s="360"/>
      <c r="F61" s="133"/>
      <c r="P61" s="138"/>
      <c r="Q61" s="33"/>
      <c r="R61" s="33"/>
    </row>
    <row r="62" spans="1:18" ht="11.25" customHeight="1" x14ac:dyDescent="0.2">
      <c r="A62" s="360" t="s">
        <v>66</v>
      </c>
      <c r="B62" s="360"/>
      <c r="C62" s="360"/>
      <c r="D62" s="360"/>
      <c r="E62" s="360"/>
      <c r="F62" s="133"/>
      <c r="P62" s="138"/>
      <c r="Q62" s="23"/>
      <c r="R62" s="23"/>
    </row>
    <row r="63" spans="1:18" ht="11.25" customHeight="1" x14ac:dyDescent="0.2">
      <c r="A63" s="341" t="s">
        <v>237</v>
      </c>
      <c r="B63" s="341"/>
      <c r="C63" s="341"/>
      <c r="D63" s="341"/>
      <c r="E63" s="341"/>
      <c r="F63" s="134"/>
      <c r="P63" s="138"/>
      <c r="Q63" s="33"/>
      <c r="R63" s="33"/>
    </row>
    <row r="64" spans="1:18" ht="11.25" hidden="1" customHeight="1" x14ac:dyDescent="0.2">
      <c r="A64" s="77">
        <v>1</v>
      </c>
      <c r="B64" s="77">
        <v>-1</v>
      </c>
      <c r="C64" s="77">
        <v>0</v>
      </c>
      <c r="P64" s="138"/>
      <c r="Q64" s="33"/>
      <c r="R64" s="33"/>
    </row>
    <row r="65" spans="16:18" x14ac:dyDescent="0.2">
      <c r="P65" s="138"/>
      <c r="Q65" s="33"/>
      <c r="R65" s="33"/>
    </row>
    <row r="66" spans="16:18" x14ac:dyDescent="0.2">
      <c r="P66" s="138"/>
      <c r="Q66" s="33"/>
      <c r="R66" s="33"/>
    </row>
    <row r="67" spans="16:18" x14ac:dyDescent="0.2">
      <c r="P67" s="138"/>
      <c r="Q67" s="33"/>
      <c r="R67" s="33"/>
    </row>
    <row r="68" spans="16:18" x14ac:dyDescent="0.2">
      <c r="P68" s="138"/>
      <c r="Q68" s="33"/>
      <c r="R68" s="33"/>
    </row>
    <row r="69" spans="16:18" x14ac:dyDescent="0.2">
      <c r="P69" s="138"/>
      <c r="Q69" s="33"/>
      <c r="R69" s="33"/>
    </row>
    <row r="70" spans="16:18" x14ac:dyDescent="0.2">
      <c r="P70" s="138"/>
      <c r="Q70" s="33"/>
      <c r="R70" s="33"/>
    </row>
    <row r="71" spans="16:18" x14ac:dyDescent="0.2">
      <c r="P71" s="138"/>
      <c r="Q71" s="33"/>
      <c r="R71" s="33"/>
    </row>
    <row r="72" spans="16:18" x14ac:dyDescent="0.2">
      <c r="P72" s="138"/>
      <c r="Q72" s="33"/>
      <c r="R72" s="33"/>
    </row>
    <row r="73" spans="16:18" x14ac:dyDescent="0.2">
      <c r="P73" s="138"/>
      <c r="Q73" s="33"/>
      <c r="R73" s="33"/>
    </row>
    <row r="74" spans="16:18" x14ac:dyDescent="0.2">
      <c r="P74" s="138"/>
      <c r="Q74" s="33"/>
      <c r="R74" s="33"/>
    </row>
    <row r="75" spans="16:18" x14ac:dyDescent="0.2">
      <c r="P75" s="138"/>
      <c r="Q75" s="16"/>
      <c r="R75" s="16"/>
    </row>
    <row r="76" spans="16:18" x14ac:dyDescent="0.2">
      <c r="P76" s="138"/>
      <c r="Q76" s="23"/>
      <c r="R76" s="23"/>
    </row>
    <row r="77" spans="16:18" x14ac:dyDescent="0.2">
      <c r="P77" s="138"/>
      <c r="Q77" s="33"/>
      <c r="R77" s="33"/>
    </row>
    <row r="78" spans="16:18" x14ac:dyDescent="0.2">
      <c r="P78" s="138"/>
      <c r="Q78" s="33"/>
      <c r="R78" s="33"/>
    </row>
    <row r="79" spans="16:18" x14ac:dyDescent="0.2">
      <c r="P79" s="138"/>
      <c r="Q79" s="33"/>
      <c r="R79" s="33"/>
    </row>
    <row r="80" spans="16:18" x14ac:dyDescent="0.2">
      <c r="P80" s="138"/>
      <c r="Q80" s="23"/>
      <c r="R80" s="23"/>
    </row>
    <row r="81" spans="16:18" x14ac:dyDescent="0.2">
      <c r="P81" s="138"/>
      <c r="Q81" s="16"/>
      <c r="R81" s="16"/>
    </row>
    <row r="82" spans="16:18" x14ac:dyDescent="0.2">
      <c r="P82" s="138"/>
      <c r="Q82" s="23"/>
      <c r="R82" s="23"/>
    </row>
    <row r="83" spans="16:18" x14ac:dyDescent="0.2">
      <c r="P83" s="138"/>
      <c r="Q83" s="33"/>
      <c r="R83" s="33"/>
    </row>
    <row r="84" spans="16:18" x14ac:dyDescent="0.2">
      <c r="P84" s="138"/>
      <c r="Q84" s="33"/>
      <c r="R84" s="33"/>
    </row>
    <row r="85" spans="16:18" x14ac:dyDescent="0.2">
      <c r="P85" s="138"/>
      <c r="Q85" s="23"/>
      <c r="R85" s="23"/>
    </row>
    <row r="86" spans="16:18" x14ac:dyDescent="0.2">
      <c r="P86" s="138"/>
      <c r="Q86" s="16"/>
      <c r="R86" s="16"/>
    </row>
    <row r="87" spans="16:18" x14ac:dyDescent="0.2">
      <c r="P87" s="138"/>
      <c r="Q87" s="23"/>
      <c r="R87" s="23"/>
    </row>
    <row r="88" spans="16:18" x14ac:dyDescent="0.2">
      <c r="P88" s="138"/>
      <c r="Q88" s="33"/>
      <c r="R88" s="33"/>
    </row>
    <row r="89" spans="16:18" x14ac:dyDescent="0.2">
      <c r="P89" s="138"/>
      <c r="Q89" s="33"/>
      <c r="R89" s="33"/>
    </row>
    <row r="90" spans="16:18" ht="12" thickBot="1" x14ac:dyDescent="0.25">
      <c r="P90" s="138"/>
      <c r="Q90" s="319"/>
      <c r="R90" s="319"/>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7" sqref="F7:H55"/>
    </sheetView>
  </sheetViews>
  <sheetFormatPr baseColWidth="10" defaultColWidth="11.42578125" defaultRowHeight="11.25" x14ac:dyDescent="0.2"/>
  <cols>
    <col min="1" max="1" width="36.140625" style="10" customWidth="1"/>
    <col min="2" max="4" width="9.42578125" style="10" customWidth="1"/>
    <col min="5" max="5" width="19.42578125" style="10" customWidth="1"/>
    <col min="6" max="8" width="11.42578125" style="10" customWidth="1"/>
    <col min="9" max="16384" width="11.42578125" style="10"/>
  </cols>
  <sheetData>
    <row r="1" spans="1:8" x14ac:dyDescent="0.2">
      <c r="A1" s="329" t="s">
        <v>261</v>
      </c>
      <c r="B1" s="329"/>
      <c r="C1" s="329"/>
      <c r="D1" s="329"/>
      <c r="E1" s="329"/>
    </row>
    <row r="2" spans="1:8" ht="15" customHeight="1" x14ac:dyDescent="0.2">
      <c r="A2" s="329" t="s">
        <v>262</v>
      </c>
      <c r="B2" s="329"/>
      <c r="C2" s="329"/>
      <c r="D2" s="329"/>
      <c r="E2" s="329"/>
    </row>
    <row r="3" spans="1:8" ht="12" thickBot="1" x14ac:dyDescent="0.25">
      <c r="A3" s="330" t="s">
        <v>266</v>
      </c>
      <c r="B3" s="330"/>
      <c r="C3" s="330"/>
      <c r="D3" s="330"/>
      <c r="E3" s="330"/>
      <c r="F3" s="326" t="s">
        <v>235</v>
      </c>
      <c r="G3" s="326"/>
      <c r="H3" s="326"/>
    </row>
    <row r="4" spans="1:8" ht="12.75" customHeight="1" x14ac:dyDescent="0.2">
      <c r="A4" s="349" t="s">
        <v>120</v>
      </c>
      <c r="B4" s="3" t="s">
        <v>265</v>
      </c>
      <c r="C4" s="350" t="s">
        <v>78</v>
      </c>
      <c r="D4" s="350"/>
      <c r="E4" s="351" t="s">
        <v>112</v>
      </c>
      <c r="F4" s="352" t="s">
        <v>233</v>
      </c>
      <c r="G4" s="346" t="s">
        <v>79</v>
      </c>
      <c r="H4" s="347"/>
    </row>
    <row r="5" spans="1:8" ht="12" thickBot="1" x14ac:dyDescent="0.25">
      <c r="A5" s="345"/>
      <c r="B5" s="6" t="s">
        <v>239</v>
      </c>
      <c r="C5" s="6" t="s">
        <v>53</v>
      </c>
      <c r="D5" s="6" t="s">
        <v>52</v>
      </c>
      <c r="E5" s="334"/>
      <c r="F5" s="328"/>
      <c r="G5" s="259" t="s">
        <v>80</v>
      </c>
      <c r="H5" s="259" t="s">
        <v>81</v>
      </c>
    </row>
    <row r="6" spans="1:8" x14ac:dyDescent="0.2">
      <c r="A6" s="82"/>
      <c r="B6" s="52"/>
    </row>
    <row r="7" spans="1:8" x14ac:dyDescent="0.2">
      <c r="A7" s="84" t="s">
        <v>1</v>
      </c>
      <c r="B7" s="120">
        <v>458719.69981890888</v>
      </c>
      <c r="C7" s="13">
        <f>B7-G7</f>
        <v>28881.248803656432</v>
      </c>
      <c r="D7" s="121">
        <f>C7/F7*100</f>
        <v>6.1865510696107142</v>
      </c>
      <c r="E7" s="118">
        <f>IF(B7&lt;G7,-1,IF(B7&gt;H7,1,0))</f>
        <v>0</v>
      </c>
      <c r="F7" s="208">
        <v>466839.25306178344</v>
      </c>
      <c r="G7" s="221">
        <v>429838.45101525245</v>
      </c>
      <c r="H7" s="221">
        <v>503840.05510831444</v>
      </c>
    </row>
    <row r="8" spans="1:8" x14ac:dyDescent="0.2">
      <c r="A8" s="86"/>
      <c r="B8" s="122"/>
      <c r="C8" s="106"/>
      <c r="D8" s="107"/>
      <c r="E8" s="119"/>
      <c r="F8" s="45"/>
      <c r="G8" s="231"/>
      <c r="H8" s="231"/>
    </row>
    <row r="9" spans="1:8" x14ac:dyDescent="0.2">
      <c r="A9" s="88" t="s">
        <v>2</v>
      </c>
      <c r="B9" s="123">
        <v>312255.56865138665</v>
      </c>
      <c r="C9" s="25">
        <f t="shared" ref="C9:C10" si="0">B9-G9</f>
        <v>34228.992089145642</v>
      </c>
      <c r="D9" s="107">
        <f t="shared" ref="D9:D10" si="1">C9/F9*100</f>
        <v>11.524872971131856</v>
      </c>
      <c r="E9" s="119">
        <f>IF(B9&lt;G9,-1,IF(B9&gt;H9,1,0))</f>
        <v>0</v>
      </c>
      <c r="F9" s="208">
        <v>297001.03571539855</v>
      </c>
      <c r="G9" s="221">
        <v>278026.57656224101</v>
      </c>
      <c r="H9" s="221">
        <v>315975.4948685561</v>
      </c>
    </row>
    <row r="10" spans="1:8" x14ac:dyDescent="0.2">
      <c r="A10" s="90" t="s">
        <v>60</v>
      </c>
      <c r="B10" s="122">
        <v>312255.56865138665</v>
      </c>
      <c r="C10" s="27">
        <f t="shared" si="0"/>
        <v>34228.992089145642</v>
      </c>
      <c r="D10" s="107">
        <f t="shared" si="1"/>
        <v>11.524872971131856</v>
      </c>
      <c r="E10" s="119">
        <f>IF(B10&lt;G10,-1,IF(B10&gt;H10,1,0))</f>
        <v>0</v>
      </c>
      <c r="F10" s="45">
        <v>297001.03571539855</v>
      </c>
      <c r="G10" s="224">
        <v>278026.57656224101</v>
      </c>
      <c r="H10" s="224">
        <v>315975.4948685561</v>
      </c>
    </row>
    <row r="11" spans="1:8" x14ac:dyDescent="0.2">
      <c r="A11" s="90"/>
      <c r="B11" s="122"/>
      <c r="C11" s="124"/>
      <c r="D11" s="107"/>
      <c r="E11" s="119"/>
      <c r="F11" s="45"/>
      <c r="G11" s="231"/>
      <c r="H11" s="231"/>
    </row>
    <row r="12" spans="1:8" x14ac:dyDescent="0.2">
      <c r="A12" s="88" t="s">
        <v>3</v>
      </c>
      <c r="B12" s="123">
        <v>441390.1245663375</v>
      </c>
      <c r="C12" s="25">
        <f>B12-G12</f>
        <v>74267.752964457904</v>
      </c>
      <c r="D12" s="107">
        <f t="shared" ref="D12:D15" si="2">C12/F12*100</f>
        <v>17.860910815852364</v>
      </c>
      <c r="E12" s="119">
        <f>IF(B12&lt;G12,-1,IF(B12&gt;H12,1,0))</f>
        <v>0</v>
      </c>
      <c r="F12" s="208">
        <v>415811.6779718867</v>
      </c>
      <c r="G12" s="221">
        <v>367122.3716018796</v>
      </c>
      <c r="H12" s="221">
        <v>464500.98434189381</v>
      </c>
    </row>
    <row r="13" spans="1:8" x14ac:dyDescent="0.2">
      <c r="A13" s="90" t="s">
        <v>4</v>
      </c>
      <c r="B13" s="122">
        <v>491513.52165612567</v>
      </c>
      <c r="C13" s="27">
        <f>B13-G13</f>
        <v>125177.66075439274</v>
      </c>
      <c r="D13" s="107">
        <f t="shared" si="2"/>
        <v>28.590240005578575</v>
      </c>
      <c r="E13" s="119">
        <f t="shared" ref="E13:E15" si="3">IF(B13&lt;G13,-1,IF(B13&gt;H13,1,0))</f>
        <v>0</v>
      </c>
      <c r="F13" s="45">
        <v>437833.54295020911</v>
      </c>
      <c r="G13" s="224">
        <v>366335.86090173293</v>
      </c>
      <c r="H13" s="224">
        <v>509331.2249986853</v>
      </c>
    </row>
    <row r="14" spans="1:8" x14ac:dyDescent="0.2">
      <c r="A14" s="90" t="s">
        <v>5</v>
      </c>
      <c r="B14" s="122">
        <v>304738.18840164575</v>
      </c>
      <c r="C14" s="27">
        <f t="shared" ref="C14:C15" si="4">B14-G14</f>
        <v>35665.853528185689</v>
      </c>
      <c r="D14" s="107">
        <f t="shared" si="2"/>
        <v>11.876502159638497</v>
      </c>
      <c r="E14" s="119">
        <f t="shared" si="3"/>
        <v>0</v>
      </c>
      <c r="F14" s="45">
        <v>300306.04170134978</v>
      </c>
      <c r="G14" s="224">
        <v>269072.33487346006</v>
      </c>
      <c r="H14" s="224">
        <v>331539.7485292395</v>
      </c>
    </row>
    <row r="15" spans="1:8" ht="12.75" x14ac:dyDescent="0.2">
      <c r="A15" s="90" t="s">
        <v>131</v>
      </c>
      <c r="B15" s="122">
        <v>820607.3953060623</v>
      </c>
      <c r="C15" s="27">
        <f t="shared" si="4"/>
        <v>198176.79686622671</v>
      </c>
      <c r="D15" s="107">
        <f t="shared" si="2"/>
        <v>26.974624535759474</v>
      </c>
      <c r="E15" s="119">
        <f t="shared" si="3"/>
        <v>0</v>
      </c>
      <c r="F15" s="45">
        <v>734678.61101647408</v>
      </c>
      <c r="G15" s="224">
        <v>622430.59843983559</v>
      </c>
      <c r="H15" s="224">
        <v>846926.62359311257</v>
      </c>
    </row>
    <row r="16" spans="1:8" x14ac:dyDescent="0.2">
      <c r="A16" s="90"/>
      <c r="B16" s="122"/>
      <c r="C16" s="124"/>
      <c r="D16" s="107"/>
      <c r="E16" s="119"/>
      <c r="F16" s="99"/>
      <c r="G16" s="236"/>
      <c r="H16" s="236"/>
    </row>
    <row r="17" spans="1:8" x14ac:dyDescent="0.2">
      <c r="A17" s="88" t="s">
        <v>54</v>
      </c>
      <c r="B17" s="123">
        <v>502183.6384863081</v>
      </c>
      <c r="C17" s="25">
        <f t="shared" ref="C17:C26" si="5">B17-G17</f>
        <v>19975.619635762938</v>
      </c>
      <c r="D17" s="107">
        <f t="shared" ref="D17:D26" si="6">C17/F17*100</f>
        <v>3.6979782649760784</v>
      </c>
      <c r="E17" s="119">
        <f t="shared" ref="E17:E38" si="7">IF(B17&lt;G17,-1,IF(B17&gt;H17,1,0))</f>
        <v>0</v>
      </c>
      <c r="F17" s="208">
        <v>540176.77239896264</v>
      </c>
      <c r="G17" s="221">
        <v>482208.01885054517</v>
      </c>
      <c r="H17" s="221">
        <v>598145.52594738011</v>
      </c>
    </row>
    <row r="18" spans="1:8" x14ac:dyDescent="0.2">
      <c r="A18" s="90" t="s">
        <v>70</v>
      </c>
      <c r="B18" s="122">
        <v>422765.42287614167</v>
      </c>
      <c r="C18" s="27">
        <f t="shared" si="5"/>
        <v>108369.77272201359</v>
      </c>
      <c r="D18" s="107">
        <f t="shared" si="6"/>
        <v>31.01569690405293</v>
      </c>
      <c r="E18" s="119">
        <f t="shared" si="7"/>
        <v>1</v>
      </c>
      <c r="F18" s="99">
        <v>349402.991192671</v>
      </c>
      <c r="G18" s="224">
        <v>314395.65015412809</v>
      </c>
      <c r="H18" s="224">
        <v>384410.33223121392</v>
      </c>
    </row>
    <row r="19" spans="1:8" x14ac:dyDescent="0.2">
      <c r="A19" s="90" t="s">
        <v>6</v>
      </c>
      <c r="B19" s="122">
        <v>321471.33755248744</v>
      </c>
      <c r="C19" s="27">
        <f t="shared" si="5"/>
        <v>89783.34542947734</v>
      </c>
      <c r="D19" s="107">
        <f t="shared" si="6"/>
        <v>29.487636329310952</v>
      </c>
      <c r="E19" s="119">
        <f t="shared" si="7"/>
        <v>0</v>
      </c>
      <c r="F19" s="99">
        <v>304477.93246904621</v>
      </c>
      <c r="G19" s="224">
        <v>231687.9921230101</v>
      </c>
      <c r="H19" s="224">
        <v>377267.87281508232</v>
      </c>
    </row>
    <row r="20" spans="1:8" x14ac:dyDescent="0.2">
      <c r="A20" s="90" t="s">
        <v>71</v>
      </c>
      <c r="B20" s="122">
        <v>320354.45604005101</v>
      </c>
      <c r="C20" s="27">
        <f t="shared" si="5"/>
        <v>54996.656994252058</v>
      </c>
      <c r="D20" s="107">
        <f t="shared" si="6"/>
        <v>16.716230338503856</v>
      </c>
      <c r="E20" s="119">
        <f t="shared" si="7"/>
        <v>0</v>
      </c>
      <c r="F20" s="99">
        <v>329001.55047261924</v>
      </c>
      <c r="G20" s="224">
        <v>265357.79904579895</v>
      </c>
      <c r="H20" s="224">
        <v>392645.30189943954</v>
      </c>
    </row>
    <row r="21" spans="1:8" x14ac:dyDescent="0.2">
      <c r="A21" s="90" t="s">
        <v>72</v>
      </c>
      <c r="B21" s="122">
        <v>876670.54685326049</v>
      </c>
      <c r="C21" s="27">
        <f t="shared" si="5"/>
        <v>379744.90723140643</v>
      </c>
      <c r="D21" s="107">
        <f t="shared" si="6"/>
        <v>59.711024996049368</v>
      </c>
      <c r="E21" s="119">
        <f t="shared" si="7"/>
        <v>1</v>
      </c>
      <c r="F21" s="99">
        <v>635971.1749321525</v>
      </c>
      <c r="G21" s="224">
        <v>496925.63962185406</v>
      </c>
      <c r="H21" s="224">
        <v>775016.71024245094</v>
      </c>
    </row>
    <row r="22" spans="1:8" ht="22.5" x14ac:dyDescent="0.2">
      <c r="A22" s="90" t="s">
        <v>62</v>
      </c>
      <c r="B22" s="122">
        <v>399479.43621290673</v>
      </c>
      <c r="C22" s="27">
        <f t="shared" si="5"/>
        <v>70026.558059910953</v>
      </c>
      <c r="D22" s="107">
        <f t="shared" si="6"/>
        <v>16.154200635474051</v>
      </c>
      <c r="E22" s="119">
        <f t="shared" si="7"/>
        <v>0</v>
      </c>
      <c r="F22" s="317">
        <v>433488.22786152054</v>
      </c>
      <c r="G22" s="227">
        <v>329452.87815299578</v>
      </c>
      <c r="H22" s="227">
        <v>537523.57757004525</v>
      </c>
    </row>
    <row r="23" spans="1:8" x14ac:dyDescent="0.2">
      <c r="A23" s="90" t="s">
        <v>61</v>
      </c>
      <c r="B23" s="122">
        <v>977358.88418975053</v>
      </c>
      <c r="C23" s="27">
        <f t="shared" si="5"/>
        <v>235525.65022225096</v>
      </c>
      <c r="D23" s="107">
        <f t="shared" si="6"/>
        <v>25.28107935521302</v>
      </c>
      <c r="E23" s="119">
        <f t="shared" si="7"/>
        <v>0</v>
      </c>
      <c r="F23" s="99">
        <v>931628.14337547263</v>
      </c>
      <c r="G23" s="224">
        <v>741833.23396749957</v>
      </c>
      <c r="H23" s="224">
        <v>1121423.0527834457</v>
      </c>
    </row>
    <row r="24" spans="1:8" x14ac:dyDescent="0.2">
      <c r="A24" s="90" t="s">
        <v>40</v>
      </c>
      <c r="B24" s="122">
        <v>882920.80288297613</v>
      </c>
      <c r="C24" s="27">
        <f t="shared" si="5"/>
        <v>-15198.760796651943</v>
      </c>
      <c r="D24" s="107">
        <f t="shared" si="6"/>
        <v>-1.3690514784617425</v>
      </c>
      <c r="E24" s="119">
        <f t="shared" si="7"/>
        <v>-1</v>
      </c>
      <c r="F24" s="99">
        <v>1110167.2242251383</v>
      </c>
      <c r="G24" s="224">
        <v>898119.56367962807</v>
      </c>
      <c r="H24" s="224">
        <v>1322214.8847706486</v>
      </c>
    </row>
    <row r="25" spans="1:8" ht="12.75" x14ac:dyDescent="0.2">
      <c r="A25" s="90" t="s">
        <v>132</v>
      </c>
      <c r="B25" s="122">
        <v>458001.22739937296</v>
      </c>
      <c r="C25" s="27">
        <f t="shared" si="5"/>
        <v>101417.75101755024</v>
      </c>
      <c r="D25" s="107">
        <f t="shared" si="6"/>
        <v>20.49697415073166</v>
      </c>
      <c r="E25" s="119">
        <f t="shared" si="7"/>
        <v>0</v>
      </c>
      <c r="F25" s="99">
        <v>494793.76942049782</v>
      </c>
      <c r="G25" s="224">
        <v>356583.47638182272</v>
      </c>
      <c r="H25" s="224">
        <v>633004.06245917291</v>
      </c>
    </row>
    <row r="26" spans="1:8" x14ac:dyDescent="0.2">
      <c r="A26" s="90" t="s">
        <v>63</v>
      </c>
      <c r="B26" s="122">
        <v>223031.05844684513</v>
      </c>
      <c r="C26" s="27">
        <f t="shared" si="5"/>
        <v>47283.222925820184</v>
      </c>
      <c r="D26" s="107">
        <f t="shared" si="6"/>
        <v>21.4859979962729</v>
      </c>
      <c r="E26" s="119">
        <f t="shared" si="7"/>
        <v>0</v>
      </c>
      <c r="F26" s="45">
        <v>220065.28593189962</v>
      </c>
      <c r="G26" s="224">
        <v>175747.83552102494</v>
      </c>
      <c r="H26" s="224">
        <v>264382.7363427743</v>
      </c>
    </row>
    <row r="27" spans="1:8" x14ac:dyDescent="0.2">
      <c r="A27" s="90"/>
      <c r="B27" s="122"/>
      <c r="C27" s="125"/>
      <c r="D27" s="107"/>
      <c r="E27" s="119"/>
      <c r="F27" s="45"/>
      <c r="G27" s="231"/>
      <c r="H27" s="231"/>
    </row>
    <row r="28" spans="1:8" x14ac:dyDescent="0.2">
      <c r="A28" s="84" t="s">
        <v>219</v>
      </c>
      <c r="B28" s="120">
        <v>458719.69981890888</v>
      </c>
      <c r="C28" s="13">
        <f>B28-G28</f>
        <v>28881.248803656432</v>
      </c>
      <c r="D28" s="121">
        <f>C28/F28*100</f>
        <v>6.1865510696107142</v>
      </c>
      <c r="E28" s="118">
        <f t="shared" si="7"/>
        <v>0</v>
      </c>
      <c r="F28" s="208">
        <v>466839.25306178344</v>
      </c>
      <c r="G28" s="221">
        <v>429838.45101525245</v>
      </c>
      <c r="H28" s="221">
        <v>503840.05510831444</v>
      </c>
    </row>
    <row r="29" spans="1:8" x14ac:dyDescent="0.2">
      <c r="A29" s="90"/>
      <c r="B29" s="122"/>
      <c r="C29" s="125"/>
      <c r="D29" s="107"/>
      <c r="E29" s="119"/>
      <c r="F29" s="45"/>
      <c r="G29" s="224"/>
      <c r="H29" s="224"/>
    </row>
    <row r="30" spans="1:8" s="280" customFormat="1" ht="12.75" x14ac:dyDescent="0.2">
      <c r="A30" s="96" t="s">
        <v>225</v>
      </c>
      <c r="B30" s="122">
        <v>2256065.7543653464</v>
      </c>
      <c r="C30" s="27">
        <f t="shared" ref="C30:C38" si="8">B30-G30</f>
        <v>1640855.7855971912</v>
      </c>
      <c r="D30" s="107">
        <f t="shared" ref="D30:D38" si="9">C30/F30*100</f>
        <v>114.42690294788198</v>
      </c>
      <c r="E30" s="119">
        <f t="shared" si="7"/>
        <v>1</v>
      </c>
      <c r="F30" s="278">
        <v>1433977.2757325713</v>
      </c>
      <c r="G30" s="279">
        <v>615209.96876815532</v>
      </c>
      <c r="H30" s="279">
        <v>2252744.5826969873</v>
      </c>
    </row>
    <row r="31" spans="1:8" x14ac:dyDescent="0.2">
      <c r="A31" s="96" t="s">
        <v>208</v>
      </c>
      <c r="B31" s="122">
        <v>1170580.0896882177</v>
      </c>
      <c r="C31" s="27">
        <f t="shared" si="8"/>
        <v>16474.586229953216</v>
      </c>
      <c r="D31" s="107">
        <f t="shared" si="9"/>
        <v>1.2169894350162711</v>
      </c>
      <c r="E31" s="119">
        <f t="shared" si="7"/>
        <v>0</v>
      </c>
      <c r="F31" s="45">
        <v>1353716.4543858964</v>
      </c>
      <c r="G31" s="224">
        <v>1154105.5034582645</v>
      </c>
      <c r="H31" s="224">
        <v>1553327.4053135284</v>
      </c>
    </row>
    <row r="32" spans="1:8" x14ac:dyDescent="0.2">
      <c r="A32" s="96" t="s">
        <v>209</v>
      </c>
      <c r="B32" s="122">
        <v>647156.78202107351</v>
      </c>
      <c r="C32" s="27">
        <f t="shared" si="8"/>
        <v>64768.733033127734</v>
      </c>
      <c r="D32" s="107">
        <f t="shared" si="9"/>
        <v>10.023238930190653</v>
      </c>
      <c r="E32" s="119">
        <f t="shared" si="7"/>
        <v>0</v>
      </c>
      <c r="F32" s="45">
        <v>646185.6639777394</v>
      </c>
      <c r="G32" s="224">
        <v>582388.04898794577</v>
      </c>
      <c r="H32" s="224">
        <v>709983.27896753303</v>
      </c>
    </row>
    <row r="33" spans="1:8" x14ac:dyDescent="0.2">
      <c r="A33" s="96" t="s">
        <v>210</v>
      </c>
      <c r="B33" s="122">
        <v>462739.50024911744</v>
      </c>
      <c r="C33" s="27">
        <f t="shared" si="8"/>
        <v>26024.142146865372</v>
      </c>
      <c r="D33" s="107">
        <f t="shared" si="9"/>
        <v>5.5759133832846599</v>
      </c>
      <c r="E33" s="119">
        <f t="shared" si="7"/>
        <v>0</v>
      </c>
      <c r="F33" s="45">
        <v>466724.28995902132</v>
      </c>
      <c r="G33" s="224">
        <v>436715.35810225207</v>
      </c>
      <c r="H33" s="224">
        <v>496733.22181579057</v>
      </c>
    </row>
    <row r="34" spans="1:8" ht="22.5" x14ac:dyDescent="0.2">
      <c r="A34" s="96" t="s">
        <v>211</v>
      </c>
      <c r="B34" s="122">
        <v>374597.62920625933</v>
      </c>
      <c r="C34" s="27">
        <f t="shared" si="8"/>
        <v>-12674.495831181703</v>
      </c>
      <c r="D34" s="107">
        <f t="shared" si="9"/>
        <v>-3.0228981055500173</v>
      </c>
      <c r="E34" s="119">
        <f t="shared" si="7"/>
        <v>-1</v>
      </c>
      <c r="F34" s="318">
        <v>419282.93275619933</v>
      </c>
      <c r="G34" s="227">
        <v>387272.12503744103</v>
      </c>
      <c r="H34" s="227">
        <v>451293.74047495762</v>
      </c>
    </row>
    <row r="35" spans="1:8" ht="22.5" x14ac:dyDescent="0.2">
      <c r="A35" s="96" t="s">
        <v>212</v>
      </c>
      <c r="B35" s="122">
        <v>268935.98147398193</v>
      </c>
      <c r="C35" s="27">
        <f t="shared" si="8"/>
        <v>81502.306962281436</v>
      </c>
      <c r="D35" s="107">
        <f t="shared" si="9"/>
        <v>36.880745019106101</v>
      </c>
      <c r="E35" s="119">
        <f t="shared" si="7"/>
        <v>1</v>
      </c>
      <c r="F35" s="318">
        <v>220988.77590476847</v>
      </c>
      <c r="G35" s="227">
        <v>187433.67451170049</v>
      </c>
      <c r="H35" s="227">
        <v>254543.87729783644</v>
      </c>
    </row>
    <row r="36" spans="1:8" ht="22.5" x14ac:dyDescent="0.2">
      <c r="A36" s="96" t="s">
        <v>213</v>
      </c>
      <c r="B36" s="122">
        <v>318467.0299861388</v>
      </c>
      <c r="C36" s="27">
        <f t="shared" si="8"/>
        <v>56200.362707625376</v>
      </c>
      <c r="D36" s="107">
        <f t="shared" si="9"/>
        <v>17.699215714671301</v>
      </c>
      <c r="E36" s="119">
        <f t="shared" si="7"/>
        <v>0</v>
      </c>
      <c r="F36" s="318">
        <v>317530.24322450376</v>
      </c>
      <c r="G36" s="227">
        <v>262266.66727851343</v>
      </c>
      <c r="H36" s="227">
        <v>372793.8191704941</v>
      </c>
    </row>
    <row r="37" spans="1:8" ht="22.5" x14ac:dyDescent="0.2">
      <c r="A37" s="96" t="s">
        <v>214</v>
      </c>
      <c r="B37" s="122">
        <v>327690.5135165886</v>
      </c>
      <c r="C37" s="27">
        <f t="shared" si="8"/>
        <v>39381.671042403614</v>
      </c>
      <c r="D37" s="107">
        <f t="shared" si="9"/>
        <v>12.136302992549645</v>
      </c>
      <c r="E37" s="119">
        <f t="shared" si="7"/>
        <v>0</v>
      </c>
      <c r="F37" s="318">
        <v>324494.79109560489</v>
      </c>
      <c r="G37" s="227">
        <v>288308.84247418499</v>
      </c>
      <c r="H37" s="227">
        <v>360680.73971702479</v>
      </c>
    </row>
    <row r="38" spans="1:8" x14ac:dyDescent="0.2">
      <c r="A38" s="186" t="s">
        <v>215</v>
      </c>
      <c r="B38" s="122">
        <v>266440.30791069596</v>
      </c>
      <c r="C38" s="27">
        <f t="shared" si="8"/>
        <v>14522.149882068479</v>
      </c>
      <c r="D38" s="107">
        <f t="shared" si="9"/>
        <v>5.5025268007681021</v>
      </c>
      <c r="E38" s="119">
        <f t="shared" si="7"/>
        <v>0</v>
      </c>
      <c r="F38" s="45">
        <v>263917.84007378796</v>
      </c>
      <c r="G38" s="224">
        <v>251918.15802862748</v>
      </c>
      <c r="H38" s="224">
        <v>275917.5221189484</v>
      </c>
    </row>
    <row r="39" spans="1:8" x14ac:dyDescent="0.2">
      <c r="A39" s="90"/>
      <c r="B39" s="122"/>
      <c r="C39" s="125"/>
      <c r="D39" s="107"/>
      <c r="E39" s="119"/>
      <c r="F39" s="45"/>
      <c r="G39" s="224"/>
      <c r="H39" s="224"/>
    </row>
    <row r="40" spans="1:8" x14ac:dyDescent="0.2">
      <c r="A40" s="84" t="s">
        <v>216</v>
      </c>
      <c r="B40" s="120">
        <v>458719.69981890888</v>
      </c>
      <c r="C40" s="13">
        <f>B40-G40</f>
        <v>28881.248803656432</v>
      </c>
      <c r="D40" s="121">
        <f>C40/F40*100</f>
        <v>6.1865510696107142</v>
      </c>
      <c r="E40" s="118">
        <f>IF(B40&lt;G40,-1,IF(B40&gt;H40,1,0))</f>
        <v>0</v>
      </c>
      <c r="F40" s="208">
        <v>466839.25306178344</v>
      </c>
      <c r="G40" s="221">
        <v>429838.45101525245</v>
      </c>
      <c r="H40" s="221">
        <v>503840.05510831444</v>
      </c>
    </row>
    <row r="41" spans="1:8" x14ac:dyDescent="0.2">
      <c r="A41" s="86"/>
      <c r="B41" s="122"/>
      <c r="C41" s="124"/>
      <c r="D41" s="107"/>
      <c r="E41" s="119"/>
      <c r="F41" s="45"/>
      <c r="G41" s="231"/>
      <c r="H41" s="231"/>
    </row>
    <row r="42" spans="1:8" ht="12.75" x14ac:dyDescent="0.2">
      <c r="A42" s="96" t="s">
        <v>226</v>
      </c>
      <c r="B42" s="122">
        <v>948832.68886170362</v>
      </c>
      <c r="C42" s="27">
        <f t="shared" ref="C42:C44" si="10">B42-G42</f>
        <v>39469.629243622767</v>
      </c>
      <c r="D42" s="107">
        <f t="shared" ref="D42:D44" si="11">C42/F42*100</f>
        <v>3.7753523222950092</v>
      </c>
      <c r="E42" s="119">
        <f>IF(B42&lt;G42,-1,IF(B42&gt;H42,1,0))</f>
        <v>0</v>
      </c>
      <c r="F42" s="45">
        <v>1045455.5197547621</v>
      </c>
      <c r="G42" s="224">
        <v>909363.05961808085</v>
      </c>
      <c r="H42" s="224">
        <v>1181547.9798914432</v>
      </c>
    </row>
    <row r="43" spans="1:8" ht="12.75" x14ac:dyDescent="0.2">
      <c r="A43" s="96" t="s">
        <v>227</v>
      </c>
      <c r="B43" s="122">
        <v>349213.76637318032</v>
      </c>
      <c r="C43" s="27">
        <f t="shared" si="10"/>
        <v>16303.813688401715</v>
      </c>
      <c r="D43" s="107">
        <f t="shared" si="11"/>
        <v>4.5950764433368976</v>
      </c>
      <c r="E43" s="119">
        <f>IF(B43&lt;G43,-1,IF(B43&gt;H43,1,0))</f>
        <v>0</v>
      </c>
      <c r="F43" s="45">
        <v>354810.49966085114</v>
      </c>
      <c r="G43" s="224">
        <v>332909.9526847786</v>
      </c>
      <c r="H43" s="224">
        <v>376711.04663692368</v>
      </c>
    </row>
    <row r="44" spans="1:8" x14ac:dyDescent="0.2">
      <c r="A44" s="96" t="s">
        <v>12</v>
      </c>
      <c r="B44" s="122">
        <v>266440.30791069596</v>
      </c>
      <c r="C44" s="27">
        <f t="shared" si="10"/>
        <v>14522.149882068479</v>
      </c>
      <c r="D44" s="107">
        <f t="shared" si="11"/>
        <v>5.5025268007681021</v>
      </c>
      <c r="E44" s="119">
        <f>IF(B44&lt;G44,-1,IF(B44&gt;H44,1,0))</f>
        <v>0</v>
      </c>
      <c r="F44" s="45">
        <v>263917.84007378796</v>
      </c>
      <c r="G44" s="224">
        <v>251918.15802862748</v>
      </c>
      <c r="H44" s="224">
        <v>275917.5221189484</v>
      </c>
    </row>
    <row r="45" spans="1:8" x14ac:dyDescent="0.2">
      <c r="A45" s="90"/>
      <c r="B45" s="122"/>
      <c r="C45" s="124"/>
      <c r="D45" s="107"/>
      <c r="E45" s="119"/>
      <c r="F45" s="45"/>
      <c r="G45" s="231"/>
      <c r="H45" s="231"/>
    </row>
    <row r="46" spans="1:8" x14ac:dyDescent="0.2">
      <c r="A46" s="126" t="s">
        <v>217</v>
      </c>
      <c r="B46" s="120">
        <v>458719.69981890888</v>
      </c>
      <c r="C46" s="13">
        <f>B46-G46</f>
        <v>28881.248803656432</v>
      </c>
      <c r="D46" s="121">
        <f>C46/F46*100</f>
        <v>6.1865510696107142</v>
      </c>
      <c r="E46" s="118">
        <f>IF(B46&lt;G46,-1,IF(B46&gt;H46,1,0))</f>
        <v>0</v>
      </c>
      <c r="F46" s="208">
        <v>466839.25306178344</v>
      </c>
      <c r="G46" s="221">
        <v>429838.45101525245</v>
      </c>
      <c r="H46" s="221">
        <v>503840.05510831444</v>
      </c>
    </row>
    <row r="47" spans="1:8" x14ac:dyDescent="0.2">
      <c r="A47" s="127"/>
      <c r="B47" s="122"/>
      <c r="C47" s="124"/>
      <c r="D47" s="107"/>
      <c r="E47" s="119"/>
      <c r="F47" s="45"/>
      <c r="G47" s="231"/>
      <c r="H47" s="231"/>
    </row>
    <row r="48" spans="1:8" x14ac:dyDescent="0.2">
      <c r="A48" s="128" t="s">
        <v>8</v>
      </c>
      <c r="B48" s="122">
        <v>997202.85462010663</v>
      </c>
      <c r="C48" s="27">
        <f t="shared" ref="C48:C49" si="12">B48-G48</f>
        <v>35282.260049391887</v>
      </c>
      <c r="D48" s="107">
        <f t="shared" ref="D48:D49" si="13">C48/F48*100</f>
        <v>3.201146049885637</v>
      </c>
      <c r="E48" s="119">
        <f>IF(B48&lt;G48,-1,IF(B48&gt;H48,1,0))</f>
        <v>0</v>
      </c>
      <c r="F48" s="45">
        <v>1102175.8926198436</v>
      </c>
      <c r="G48" s="224">
        <v>961920.59457071475</v>
      </c>
      <c r="H48" s="224">
        <v>1242431.1906689724</v>
      </c>
    </row>
    <row r="49" spans="1:8" x14ac:dyDescent="0.2">
      <c r="A49" s="128" t="s">
        <v>9</v>
      </c>
      <c r="B49" s="122">
        <v>394663.46902001766</v>
      </c>
      <c r="C49" s="27">
        <f t="shared" si="12"/>
        <v>57255.329849254398</v>
      </c>
      <c r="D49" s="107">
        <f t="shared" si="13"/>
        <v>15.730928347209336</v>
      </c>
      <c r="E49" s="119">
        <f>IF(B49&lt;G49,-1,IF(B49&gt;H49,1,0))</f>
        <v>1</v>
      </c>
      <c r="F49" s="45">
        <v>363966.630484408</v>
      </c>
      <c r="G49" s="224">
        <v>337408.13917076326</v>
      </c>
      <c r="H49" s="224">
        <v>390525.12179805274</v>
      </c>
    </row>
    <row r="50" spans="1:8" x14ac:dyDescent="0.2">
      <c r="A50" s="129"/>
      <c r="B50" s="122"/>
      <c r="C50" s="130"/>
      <c r="D50" s="107"/>
      <c r="E50" s="119"/>
      <c r="F50" s="45"/>
      <c r="G50" s="231"/>
      <c r="H50" s="231"/>
    </row>
    <row r="51" spans="1:8" x14ac:dyDescent="0.2">
      <c r="A51" s="126" t="s">
        <v>218</v>
      </c>
      <c r="B51" s="120">
        <v>458719.69981890888</v>
      </c>
      <c r="C51" s="13">
        <f>B51-G51</f>
        <v>28881.248803656432</v>
      </c>
      <c r="D51" s="121">
        <f>C51/F51*100</f>
        <v>6.1865510696107142</v>
      </c>
      <c r="E51" s="118">
        <f>IF(B51&lt;G51,-1,IF(B51&gt;H51,1,0))</f>
        <v>0</v>
      </c>
      <c r="F51" s="208">
        <v>466839.25306178344</v>
      </c>
      <c r="G51" s="221">
        <v>429838.45101525245</v>
      </c>
      <c r="H51" s="221">
        <v>503840.05510831444</v>
      </c>
    </row>
    <row r="52" spans="1:8" x14ac:dyDescent="0.2">
      <c r="A52" s="127"/>
      <c r="B52" s="122"/>
      <c r="C52" s="124"/>
      <c r="D52" s="107"/>
      <c r="E52" s="119"/>
      <c r="F52" s="45"/>
      <c r="G52" s="231"/>
      <c r="H52" s="231"/>
    </row>
    <row r="53" spans="1:8" x14ac:dyDescent="0.2">
      <c r="A53" s="128" t="s">
        <v>13</v>
      </c>
      <c r="B53" s="122">
        <v>534831.0536680657</v>
      </c>
      <c r="C53" s="27">
        <f t="shared" ref="C53:C55" si="14">B53-G53</f>
        <v>29281.194768956047</v>
      </c>
      <c r="D53" s="107">
        <f t="shared" ref="D53:D55" si="15">C53/F53*100</f>
        <v>5.3103973867523475</v>
      </c>
      <c r="E53" s="119">
        <f>IF(B53&lt;G53,-1,IF(B53&gt;H53,1,0))</f>
        <v>0</v>
      </c>
      <c r="F53" s="45">
        <v>551393.66485082195</v>
      </c>
      <c r="G53" s="224">
        <v>505549.85889910965</v>
      </c>
      <c r="H53" s="224">
        <v>597237.47080253426</v>
      </c>
    </row>
    <row r="54" spans="1:8" x14ac:dyDescent="0.2">
      <c r="A54" s="128" t="s">
        <v>11</v>
      </c>
      <c r="B54" s="122">
        <v>236973.74227101781</v>
      </c>
      <c r="C54" s="27">
        <f t="shared" si="14"/>
        <v>55558.21338265948</v>
      </c>
      <c r="D54" s="107">
        <f t="shared" si="15"/>
        <v>25.000469755367206</v>
      </c>
      <c r="E54" s="119">
        <f>IF(B54&lt;G54,-1,IF(B54&gt;H54,1,0))</f>
        <v>0</v>
      </c>
      <c r="F54" s="45">
        <v>222228.67780607208</v>
      </c>
      <c r="G54" s="224">
        <v>181415.52888835833</v>
      </c>
      <c r="H54" s="224">
        <v>263041.82672378584</v>
      </c>
    </row>
    <row r="55" spans="1:8" ht="12" thickBot="1" x14ac:dyDescent="0.25">
      <c r="A55" s="128" t="s">
        <v>14</v>
      </c>
      <c r="B55" s="131">
        <v>580770.0645215034</v>
      </c>
      <c r="C55" s="27">
        <f t="shared" si="14"/>
        <v>210969.02065894514</v>
      </c>
      <c r="D55" s="132">
        <f t="shared" si="15"/>
        <v>51.706666435857137</v>
      </c>
      <c r="E55" s="312">
        <f>IF(B55&lt;G55,-1,IF(B55&gt;H55,1,0))</f>
        <v>1</v>
      </c>
      <c r="F55" s="233">
        <v>408011.25889764185</v>
      </c>
      <c r="G55" s="233">
        <v>369801.04386255826</v>
      </c>
      <c r="H55" s="233">
        <v>446221.47393272544</v>
      </c>
    </row>
    <row r="56" spans="1:8" ht="11.25" customHeight="1" x14ac:dyDescent="0.2">
      <c r="A56" s="368" t="s">
        <v>114</v>
      </c>
      <c r="B56" s="368"/>
      <c r="C56" s="368"/>
      <c r="D56" s="368"/>
      <c r="E56" s="368"/>
      <c r="F56" s="133"/>
    </row>
    <row r="57" spans="1:8" ht="11.25" customHeight="1" x14ac:dyDescent="0.2">
      <c r="A57" s="360" t="s">
        <v>115</v>
      </c>
      <c r="B57" s="360"/>
      <c r="C57" s="360"/>
      <c r="D57" s="360"/>
      <c r="E57" s="360"/>
      <c r="F57" s="133"/>
    </row>
    <row r="58" spans="1:8" ht="11.25" customHeight="1" x14ac:dyDescent="0.2">
      <c r="A58" s="360" t="s">
        <v>116</v>
      </c>
      <c r="B58" s="360"/>
      <c r="C58" s="360"/>
      <c r="D58" s="360"/>
      <c r="E58" s="360"/>
      <c r="F58" s="133"/>
    </row>
    <row r="59" spans="1:8" x14ac:dyDescent="0.2">
      <c r="A59" s="357" t="s">
        <v>228</v>
      </c>
      <c r="B59" s="357"/>
      <c r="C59" s="357"/>
      <c r="D59" s="357"/>
      <c r="E59" s="357"/>
      <c r="F59" s="133"/>
    </row>
    <row r="60" spans="1:8" ht="11.25" customHeight="1" x14ac:dyDescent="0.2">
      <c r="A60" s="360" t="s">
        <v>229</v>
      </c>
      <c r="B60" s="360"/>
      <c r="C60" s="360"/>
      <c r="D60" s="360"/>
      <c r="E60" s="360"/>
      <c r="F60" s="133"/>
    </row>
    <row r="61" spans="1:8" ht="11.25" customHeight="1" x14ac:dyDescent="0.2">
      <c r="A61" s="360" t="s">
        <v>230</v>
      </c>
      <c r="B61" s="360"/>
      <c r="C61" s="360"/>
      <c r="D61" s="360"/>
      <c r="E61" s="360"/>
      <c r="F61" s="133"/>
    </row>
    <row r="62" spans="1:8" ht="11.25" customHeight="1" x14ac:dyDescent="0.2">
      <c r="A62" s="360" t="s">
        <v>66</v>
      </c>
      <c r="B62" s="360"/>
      <c r="C62" s="360"/>
      <c r="D62" s="360"/>
      <c r="E62" s="360"/>
      <c r="F62" s="133"/>
    </row>
    <row r="63" spans="1:8" ht="11.25" customHeight="1" x14ac:dyDescent="0.2">
      <c r="A63" s="341" t="s">
        <v>237</v>
      </c>
      <c r="B63" s="341"/>
      <c r="C63" s="341"/>
      <c r="D63" s="341"/>
      <c r="E63" s="341"/>
      <c r="F63" s="134"/>
    </row>
    <row r="64" spans="1:8" hidden="1" x14ac:dyDescent="0.2">
      <c r="A64" s="77">
        <v>1</v>
      </c>
      <c r="B64" s="77">
        <v>-1</v>
      </c>
      <c r="C64" s="77">
        <v>0</v>
      </c>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53:E55 E51 E46 E42:E44 E9:E10 E7 E48:E49 E12:E15 E17:E4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7" sqref="F7:H55"/>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8" width="11.42578125" style="10" customWidth="1"/>
    <col min="9" max="16384" width="11.42578125" style="10"/>
  </cols>
  <sheetData>
    <row r="1" spans="1:8" x14ac:dyDescent="0.2">
      <c r="A1" s="369" t="s">
        <v>263</v>
      </c>
      <c r="B1" s="369"/>
      <c r="C1" s="369"/>
      <c r="D1" s="369"/>
      <c r="E1" s="369"/>
    </row>
    <row r="2" spans="1:8" ht="12.75" x14ac:dyDescent="0.2">
      <c r="A2" s="369" t="s">
        <v>264</v>
      </c>
      <c r="B2" s="369"/>
      <c r="C2" s="369"/>
      <c r="D2" s="369"/>
      <c r="E2" s="369"/>
    </row>
    <row r="3" spans="1:8" ht="12" thickBot="1" x14ac:dyDescent="0.25">
      <c r="A3" s="330" t="s">
        <v>266</v>
      </c>
      <c r="B3" s="330"/>
      <c r="C3" s="330"/>
      <c r="D3" s="330"/>
      <c r="E3" s="330"/>
      <c r="F3" s="326" t="s">
        <v>235</v>
      </c>
      <c r="G3" s="326"/>
      <c r="H3" s="326"/>
    </row>
    <row r="4" spans="1:8" ht="12.75" customHeight="1" x14ac:dyDescent="0.2">
      <c r="A4" s="349" t="s">
        <v>120</v>
      </c>
      <c r="B4" s="3" t="s">
        <v>265</v>
      </c>
      <c r="C4" s="350" t="s">
        <v>78</v>
      </c>
      <c r="D4" s="350"/>
      <c r="E4" s="351" t="s">
        <v>112</v>
      </c>
      <c r="F4" s="352" t="s">
        <v>233</v>
      </c>
      <c r="G4" s="346" t="s">
        <v>79</v>
      </c>
      <c r="H4" s="347"/>
    </row>
    <row r="5" spans="1:8" ht="12" thickBot="1" x14ac:dyDescent="0.25">
      <c r="A5" s="345"/>
      <c r="B5" s="6" t="s">
        <v>239</v>
      </c>
      <c r="C5" s="6" t="s">
        <v>53</v>
      </c>
      <c r="D5" s="6" t="s">
        <v>52</v>
      </c>
      <c r="E5" s="334"/>
      <c r="F5" s="328"/>
      <c r="G5" s="259" t="s">
        <v>80</v>
      </c>
      <c r="H5" s="259" t="s">
        <v>81</v>
      </c>
    </row>
    <row r="6" spans="1:8" x14ac:dyDescent="0.2">
      <c r="A6" s="82"/>
      <c r="B6" s="52"/>
    </row>
    <row r="7" spans="1:8" x14ac:dyDescent="0.2">
      <c r="A7" s="84" t="s">
        <v>1</v>
      </c>
      <c r="B7" s="120">
        <v>470317.13224574475</v>
      </c>
      <c r="C7" s="13">
        <f>B7-G7</f>
        <v>3863.9172756166081</v>
      </c>
      <c r="D7" s="121">
        <f>C7/F7*100</f>
        <v>0.75952944937732514</v>
      </c>
      <c r="E7" s="118">
        <f>IF(B7&lt;G7,-1,IF(B7&gt;H7,1,0))</f>
        <v>0</v>
      </c>
      <c r="F7" s="208">
        <v>508725.14275573014</v>
      </c>
      <c r="G7" s="221">
        <v>466453.21497012815</v>
      </c>
      <c r="H7" s="221">
        <v>550997.07054133213</v>
      </c>
    </row>
    <row r="8" spans="1:8" x14ac:dyDescent="0.2">
      <c r="A8" s="86"/>
      <c r="B8" s="122"/>
      <c r="C8" s="106"/>
      <c r="D8" s="107"/>
      <c r="E8" s="119"/>
      <c r="F8" s="45"/>
      <c r="G8" s="231"/>
      <c r="H8" s="231"/>
    </row>
    <row r="9" spans="1:8" s="207" customFormat="1" x14ac:dyDescent="0.2">
      <c r="A9" s="88" t="s">
        <v>2</v>
      </c>
      <c r="B9" s="123">
        <v>277251.50883657159</v>
      </c>
      <c r="C9" s="25">
        <f t="shared" ref="C9:C10" si="0">B9-G9</f>
        <v>50290.648029788921</v>
      </c>
      <c r="D9" s="107">
        <f t="shared" ref="D9:D10" si="1">C9/F9*100</f>
        <v>18.541843187408812</v>
      </c>
      <c r="E9" s="320">
        <f>IF(B9&lt;G9,-1,IF(B9&gt;H9,1,0))</f>
        <v>0</v>
      </c>
      <c r="F9" s="208">
        <v>271227.87913522928</v>
      </c>
      <c r="G9" s="221">
        <v>226960.86080678267</v>
      </c>
      <c r="H9" s="221">
        <v>315494.89746367588</v>
      </c>
    </row>
    <row r="10" spans="1:8" x14ac:dyDescent="0.2">
      <c r="A10" s="90" t="s">
        <v>60</v>
      </c>
      <c r="B10" s="122">
        <v>277251.50883657159</v>
      </c>
      <c r="C10" s="27">
        <f t="shared" si="0"/>
        <v>50290.648029788921</v>
      </c>
      <c r="D10" s="107">
        <f t="shared" si="1"/>
        <v>18.541843187408812</v>
      </c>
      <c r="E10" s="119">
        <f>IF(B10&lt;G10,-1,IF(B10&gt;H10,1,0))</f>
        <v>0</v>
      </c>
      <c r="F10" s="45">
        <v>271227.87913522928</v>
      </c>
      <c r="G10" s="224">
        <v>226960.86080678267</v>
      </c>
      <c r="H10" s="224">
        <v>315494.89746367588</v>
      </c>
    </row>
    <row r="11" spans="1:8" x14ac:dyDescent="0.2">
      <c r="A11" s="90"/>
      <c r="B11" s="122"/>
      <c r="C11" s="124"/>
      <c r="D11" s="107"/>
      <c r="E11" s="119"/>
      <c r="F11" s="45"/>
      <c r="G11" s="231"/>
      <c r="H11" s="231"/>
    </row>
    <row r="12" spans="1:8" x14ac:dyDescent="0.2">
      <c r="A12" s="88" t="s">
        <v>3</v>
      </c>
      <c r="B12" s="123">
        <v>342026.25668081391</v>
      </c>
      <c r="C12" s="25">
        <f>B12-G12</f>
        <v>22217.861338960414</v>
      </c>
      <c r="D12" s="107">
        <f t="shared" ref="D12:D15" si="2">C12/F12*100</f>
        <v>5.2124488274410243</v>
      </c>
      <c r="E12" s="119">
        <f>IF(B12&lt;G12,-1,IF(B12&gt;H12,1,0))</f>
        <v>0</v>
      </c>
      <c r="F12" s="208">
        <v>426246.12872924737</v>
      </c>
      <c r="G12" s="221">
        <v>319808.39534185349</v>
      </c>
      <c r="H12" s="221">
        <v>532683.86211664125</v>
      </c>
    </row>
    <row r="13" spans="1:8" x14ac:dyDescent="0.2">
      <c r="A13" s="90" t="s">
        <v>4</v>
      </c>
      <c r="B13" s="122">
        <v>321719.45402816986</v>
      </c>
      <c r="C13" s="27">
        <f>B13-G13</f>
        <v>14453.035168452829</v>
      </c>
      <c r="D13" s="107">
        <f t="shared" si="2"/>
        <v>3.4478967971706229</v>
      </c>
      <c r="E13" s="119">
        <f t="shared" ref="E13:E15" si="3">IF(B13&lt;G13,-1,IF(B13&gt;H13,1,0))</f>
        <v>0</v>
      </c>
      <c r="F13" s="45">
        <v>419184.10029885836</v>
      </c>
      <c r="G13" s="224">
        <v>307266.41885971703</v>
      </c>
      <c r="H13" s="224">
        <v>531101.78173799976</v>
      </c>
    </row>
    <row r="14" spans="1:8" s="148" customFormat="1" x14ac:dyDescent="0.2">
      <c r="A14" s="90" t="s">
        <v>5</v>
      </c>
      <c r="B14" s="122">
        <v>582682.81938325986</v>
      </c>
      <c r="C14" s="27">
        <f t="shared" ref="C14:C15" si="4">B14-G14</f>
        <v>360396.82336520799</v>
      </c>
      <c r="D14" s="107">
        <f t="shared" si="2"/>
        <v>76.634923229341496</v>
      </c>
      <c r="E14" s="119">
        <f t="shared" si="3"/>
        <v>0</v>
      </c>
      <c r="F14" s="45">
        <v>470277.52906682831</v>
      </c>
      <c r="G14" s="224">
        <v>222285.9960180519</v>
      </c>
      <c r="H14" s="224">
        <v>718269.06211560476</v>
      </c>
    </row>
    <row r="15" spans="1:8" s="280" customFormat="1" ht="12.75" x14ac:dyDescent="0.2">
      <c r="A15" s="90" t="s">
        <v>131</v>
      </c>
      <c r="B15" s="122">
        <v>575464.10656130267</v>
      </c>
      <c r="C15" s="27">
        <f t="shared" si="4"/>
        <v>207076.97075643588</v>
      </c>
      <c r="D15" s="107">
        <f t="shared" si="2"/>
        <v>39.735938926402689</v>
      </c>
      <c r="E15" s="119">
        <f t="shared" si="3"/>
        <v>0</v>
      </c>
      <c r="F15" s="278">
        <v>521132.69838665577</v>
      </c>
      <c r="G15" s="279">
        <v>368387.13580486679</v>
      </c>
      <c r="H15" s="279">
        <v>673878.26096844475</v>
      </c>
    </row>
    <row r="16" spans="1:8" x14ac:dyDescent="0.2">
      <c r="A16" s="90"/>
      <c r="B16" s="122"/>
      <c r="C16" s="124"/>
      <c r="D16" s="107"/>
      <c r="E16" s="119"/>
      <c r="F16" s="99"/>
      <c r="G16" s="236"/>
      <c r="H16" s="236"/>
    </row>
    <row r="17" spans="1:8" x14ac:dyDescent="0.2">
      <c r="A17" s="88" t="s">
        <v>54</v>
      </c>
      <c r="B17" s="123">
        <v>487871.99537987669</v>
      </c>
      <c r="C17" s="25">
        <f t="shared" ref="C17:C26" si="5">B17-G17</f>
        <v>4411.396427526779</v>
      </c>
      <c r="D17" s="107">
        <f t="shared" ref="D17:D26" si="6">C17/F17*100</f>
        <v>0.83266526540001873</v>
      </c>
      <c r="E17" s="119">
        <f t="shared" ref="E17:E26" si="7">IF(B17&lt;G17,-1,IF(B17&gt;H17,1,0))</f>
        <v>0</v>
      </c>
      <c r="F17" s="208">
        <v>529792.29599634022</v>
      </c>
      <c r="G17" s="221">
        <v>483460.59895234992</v>
      </c>
      <c r="H17" s="221">
        <v>576123.99304033059</v>
      </c>
    </row>
    <row r="18" spans="1:8" x14ac:dyDescent="0.2">
      <c r="A18" s="90" t="s">
        <v>70</v>
      </c>
      <c r="B18" s="122">
        <v>263384.86401283566</v>
      </c>
      <c r="C18" s="27">
        <f t="shared" si="5"/>
        <v>22768.285479486367</v>
      </c>
      <c r="D18" s="107">
        <f t="shared" si="6"/>
        <v>7.949346270473491</v>
      </c>
      <c r="E18" s="119">
        <f t="shared" si="7"/>
        <v>0</v>
      </c>
      <c r="F18" s="99">
        <v>286417.08015733736</v>
      </c>
      <c r="G18" s="224">
        <v>240616.5785333493</v>
      </c>
      <c r="H18" s="224">
        <v>332217.5817813254</v>
      </c>
    </row>
    <row r="19" spans="1:8" x14ac:dyDescent="0.2">
      <c r="A19" s="90" t="s">
        <v>6</v>
      </c>
      <c r="B19" s="122">
        <v>1368010.2594481877</v>
      </c>
      <c r="C19" s="27">
        <f t="shared" si="5"/>
        <v>1025965.3011406618</v>
      </c>
      <c r="D19" s="107">
        <f t="shared" si="6"/>
        <v>247.44953120364173</v>
      </c>
      <c r="E19" s="119">
        <f t="shared" si="7"/>
        <v>1</v>
      </c>
      <c r="F19" s="99">
        <v>414615.98094373866</v>
      </c>
      <c r="G19" s="224">
        <v>342044.95830752584</v>
      </c>
      <c r="H19" s="224">
        <v>487187.00357995147</v>
      </c>
    </row>
    <row r="20" spans="1:8" x14ac:dyDescent="0.2">
      <c r="A20" s="90" t="s">
        <v>71</v>
      </c>
      <c r="B20" s="122">
        <v>251983.62291465345</v>
      </c>
      <c r="C20" s="27">
        <f t="shared" si="5"/>
        <v>73956.561375273013</v>
      </c>
      <c r="D20" s="107">
        <f t="shared" si="6"/>
        <v>35.091605363809165</v>
      </c>
      <c r="E20" s="119">
        <f t="shared" si="7"/>
        <v>1</v>
      </c>
      <c r="F20" s="99">
        <v>210752.85843589884</v>
      </c>
      <c r="G20" s="224">
        <v>178027.06153938043</v>
      </c>
      <c r="H20" s="224">
        <v>243478.65533241726</v>
      </c>
    </row>
    <row r="21" spans="1:8" x14ac:dyDescent="0.2">
      <c r="A21" s="90" t="s">
        <v>72</v>
      </c>
      <c r="B21" s="122">
        <v>746260.49546262564</v>
      </c>
      <c r="C21" s="27">
        <f t="shared" si="5"/>
        <v>122746.97978393349</v>
      </c>
      <c r="D21" s="107">
        <f t="shared" si="6"/>
        <v>16.315523833801748</v>
      </c>
      <c r="E21" s="119">
        <f t="shared" si="7"/>
        <v>0</v>
      </c>
      <c r="F21" s="99">
        <v>752332.44751622365</v>
      </c>
      <c r="G21" s="224">
        <v>623513.51567869214</v>
      </c>
      <c r="H21" s="224">
        <v>881151.37935375515</v>
      </c>
    </row>
    <row r="22" spans="1:8" ht="22.5" x14ac:dyDescent="0.2">
      <c r="A22" s="90" t="s">
        <v>62</v>
      </c>
      <c r="B22" s="122">
        <v>512440.39283212204</v>
      </c>
      <c r="C22" s="27">
        <f t="shared" si="5"/>
        <v>145362.07905687013</v>
      </c>
      <c r="D22" s="107">
        <f t="shared" si="6"/>
        <v>33.072097750798441</v>
      </c>
      <c r="E22" s="119">
        <f t="shared" si="7"/>
        <v>1</v>
      </c>
      <c r="F22" s="317">
        <v>439530.87025863287</v>
      </c>
      <c r="G22" s="227">
        <v>367078.31377525191</v>
      </c>
      <c r="H22" s="227">
        <v>511983.42674201383</v>
      </c>
    </row>
    <row r="23" spans="1:8" x14ac:dyDescent="0.2">
      <c r="A23" s="90" t="s">
        <v>61</v>
      </c>
      <c r="B23" s="122">
        <v>964607.41088012431</v>
      </c>
      <c r="C23" s="27">
        <f t="shared" si="5"/>
        <v>16502.946179347695</v>
      </c>
      <c r="D23" s="139">
        <f t="shared" si="6"/>
        <v>1.3756388383719433</v>
      </c>
      <c r="E23" s="119">
        <f t="shared" si="7"/>
        <v>0</v>
      </c>
      <c r="F23" s="99">
        <v>1199656.8953286307</v>
      </c>
      <c r="G23" s="224">
        <v>948104.46470077662</v>
      </c>
      <c r="H23" s="224">
        <v>1451209.3259564848</v>
      </c>
    </row>
    <row r="24" spans="1:8" x14ac:dyDescent="0.2">
      <c r="A24" s="90" t="s">
        <v>40</v>
      </c>
      <c r="B24" s="122">
        <v>857293.36760910682</v>
      </c>
      <c r="C24" s="27">
        <f t="shared" si="5"/>
        <v>87061.072063946165</v>
      </c>
      <c r="D24" s="107">
        <f t="shared" si="6"/>
        <v>9.9190955043182676</v>
      </c>
      <c r="E24" s="119">
        <f t="shared" si="7"/>
        <v>0</v>
      </c>
      <c r="F24" s="99">
        <v>877711.80372287193</v>
      </c>
      <c r="G24" s="224">
        <v>770232.29554516065</v>
      </c>
      <c r="H24" s="224">
        <v>985191.31190058321</v>
      </c>
    </row>
    <row r="25" spans="1:8" ht="12.75" x14ac:dyDescent="0.2">
      <c r="A25" s="90" t="s">
        <v>132</v>
      </c>
      <c r="B25" s="122">
        <v>334999.90971723449</v>
      </c>
      <c r="C25" s="27">
        <f t="shared" si="5"/>
        <v>160294.80030153197</v>
      </c>
      <c r="D25" s="107">
        <f>C25/F25*100</f>
        <v>63.674757363677671</v>
      </c>
      <c r="E25" s="119">
        <f t="shared" si="7"/>
        <v>1</v>
      </c>
      <c r="F25" s="99">
        <v>251739.94678300855</v>
      </c>
      <c r="G25" s="224">
        <v>174705.10941570252</v>
      </c>
      <c r="H25" s="224">
        <v>328774.78415031458</v>
      </c>
    </row>
    <row r="26" spans="1:8" x14ac:dyDescent="0.2">
      <c r="A26" s="90" t="s">
        <v>63</v>
      </c>
      <c r="B26" s="122">
        <v>164405.58987854316</v>
      </c>
      <c r="C26" s="27">
        <f t="shared" si="5"/>
        <v>43951.481967144908</v>
      </c>
      <c r="D26" s="107">
        <f t="shared" si="6"/>
        <v>29.304498546286695</v>
      </c>
      <c r="E26" s="119">
        <f t="shared" si="7"/>
        <v>0</v>
      </c>
      <c r="F26" s="45">
        <v>149982.03056681957</v>
      </c>
      <c r="G26" s="224">
        <v>120454.10791139826</v>
      </c>
      <c r="H26" s="224">
        <v>179509.95322224087</v>
      </c>
    </row>
    <row r="27" spans="1:8" x14ac:dyDescent="0.2">
      <c r="A27" s="90"/>
      <c r="B27" s="122"/>
      <c r="C27" s="125"/>
      <c r="D27" s="107"/>
      <c r="E27" s="119"/>
      <c r="F27" s="45"/>
      <c r="G27" s="231"/>
      <c r="H27" s="231"/>
    </row>
    <row r="28" spans="1:8" x14ac:dyDescent="0.2">
      <c r="A28" s="84" t="s">
        <v>219</v>
      </c>
      <c r="B28" s="120">
        <v>470317.13224574475</v>
      </c>
      <c r="C28" s="13">
        <f>B28-G28</f>
        <v>3863.9172756166081</v>
      </c>
      <c r="D28" s="121">
        <f>C28/F28*100</f>
        <v>0.75952944937732514</v>
      </c>
      <c r="E28" s="118">
        <f t="shared" ref="E28:E38" si="8">IF(B28&lt;G28,-1,IF(B28&gt;H28,1,0))</f>
        <v>0</v>
      </c>
      <c r="F28" s="208">
        <v>508725.14275573014</v>
      </c>
      <c r="G28" s="221">
        <v>466453.21497012815</v>
      </c>
      <c r="H28" s="221">
        <v>550997.07054133213</v>
      </c>
    </row>
    <row r="29" spans="1:8" x14ac:dyDescent="0.2">
      <c r="A29" s="90"/>
      <c r="B29" s="122"/>
      <c r="C29" s="125"/>
      <c r="D29" s="107"/>
      <c r="E29" s="119"/>
      <c r="F29" s="45"/>
      <c r="G29" s="224"/>
      <c r="H29" s="224"/>
    </row>
    <row r="30" spans="1:8" ht="12.75" x14ac:dyDescent="0.2">
      <c r="A30" s="186" t="s">
        <v>225</v>
      </c>
      <c r="B30" s="122">
        <v>1849154.6028079712</v>
      </c>
      <c r="C30" s="27">
        <f t="shared" ref="C30:C38" si="9">B30-G30</f>
        <v>671012.06265945989</v>
      </c>
      <c r="D30" s="107">
        <f t="shared" ref="D30:D38" si="10">C30/F30*100</f>
        <v>43.291360752939148</v>
      </c>
      <c r="E30" s="119">
        <f t="shared" si="8"/>
        <v>0</v>
      </c>
      <c r="F30" s="45">
        <v>1549990.6932676015</v>
      </c>
      <c r="G30" s="224">
        <v>1178142.5401485113</v>
      </c>
      <c r="H30" s="224">
        <v>1921838.8463866918</v>
      </c>
    </row>
    <row r="31" spans="1:8" x14ac:dyDescent="0.2">
      <c r="A31" s="96" t="s">
        <v>208</v>
      </c>
      <c r="B31" s="122">
        <v>1159339.1607394684</v>
      </c>
      <c r="C31" s="27">
        <f t="shared" si="9"/>
        <v>126195.1370882598</v>
      </c>
      <c r="D31" s="107">
        <f t="shared" si="10"/>
        <v>11.016940735198807</v>
      </c>
      <c r="E31" s="119">
        <f t="shared" si="8"/>
        <v>0</v>
      </c>
      <c r="F31" s="45">
        <v>1145464.4272077275</v>
      </c>
      <c r="G31" s="224">
        <v>1033144.0236512086</v>
      </c>
      <c r="H31" s="224">
        <v>1257784.8307642462</v>
      </c>
    </row>
    <row r="32" spans="1:8" x14ac:dyDescent="0.2">
      <c r="A32" s="96" t="s">
        <v>209</v>
      </c>
      <c r="B32" s="122">
        <v>676391.92598165094</v>
      </c>
      <c r="C32" s="27">
        <f t="shared" si="9"/>
        <v>159660.00152314466</v>
      </c>
      <c r="D32" s="107">
        <f t="shared" si="10"/>
        <v>25.677258601346491</v>
      </c>
      <c r="E32" s="119">
        <f t="shared" si="8"/>
        <v>0</v>
      </c>
      <c r="F32" s="45">
        <v>621795.35596830514</v>
      </c>
      <c r="G32" s="224">
        <v>516731.92445850628</v>
      </c>
      <c r="H32" s="224">
        <v>726858.787478104</v>
      </c>
    </row>
    <row r="33" spans="1:8" x14ac:dyDescent="0.2">
      <c r="A33" s="96" t="s">
        <v>210</v>
      </c>
      <c r="B33" s="122">
        <v>430885.78260416264</v>
      </c>
      <c r="C33" s="27">
        <f t="shared" si="9"/>
        <v>12369.665283075417</v>
      </c>
      <c r="D33" s="107">
        <f t="shared" si="10"/>
        <v>2.6842336307132797</v>
      </c>
      <c r="E33" s="119">
        <f t="shared" si="8"/>
        <v>0</v>
      </c>
      <c r="F33" s="45">
        <v>460826.70083335607</v>
      </c>
      <c r="G33" s="224">
        <v>418516.11732108722</v>
      </c>
      <c r="H33" s="224">
        <v>503137.28434562491</v>
      </c>
    </row>
    <row r="34" spans="1:8" ht="22.5" x14ac:dyDescent="0.2">
      <c r="A34" s="96" t="s">
        <v>211</v>
      </c>
      <c r="B34" s="122">
        <v>222485.37463624898</v>
      </c>
      <c r="C34" s="27">
        <f t="shared" si="9"/>
        <v>-7431.0097803437093</v>
      </c>
      <c r="D34" s="107">
        <f t="shared" si="10"/>
        <v>-2.8820509944582153</v>
      </c>
      <c r="E34" s="119">
        <f t="shared" si="8"/>
        <v>-1</v>
      </c>
      <c r="F34" s="318">
        <v>257837.55369466089</v>
      </c>
      <c r="G34" s="227">
        <v>229916.38441659269</v>
      </c>
      <c r="H34" s="227">
        <v>285758.72297272907</v>
      </c>
    </row>
    <row r="35" spans="1:8" ht="22.5" x14ac:dyDescent="0.2">
      <c r="A35" s="96" t="s">
        <v>212</v>
      </c>
      <c r="B35" s="122">
        <v>116941.87830880126</v>
      </c>
      <c r="C35" s="27">
        <f t="shared" si="9"/>
        <v>76642.125849305288</v>
      </c>
      <c r="D35" s="107">
        <f t="shared" si="10"/>
        <v>70.632888073883066</v>
      </c>
      <c r="E35" s="119">
        <f t="shared" si="8"/>
        <v>0</v>
      </c>
      <c r="F35" s="318">
        <v>108507.70503555861</v>
      </c>
      <c r="G35" s="227">
        <v>40299.752459495969</v>
      </c>
      <c r="H35" s="227">
        <v>176715.65761162125</v>
      </c>
    </row>
    <row r="36" spans="1:8" ht="22.5" x14ac:dyDescent="0.2">
      <c r="A36" s="96" t="s">
        <v>213</v>
      </c>
      <c r="B36" s="122">
        <v>83540.110436146613</v>
      </c>
      <c r="C36" s="27">
        <f t="shared" si="9"/>
        <v>-11707.000274085382</v>
      </c>
      <c r="D36" s="107">
        <f t="shared" si="10"/>
        <v>-7.3916677805464834</v>
      </c>
      <c r="E36" s="119">
        <f t="shared" si="8"/>
        <v>-1</v>
      </c>
      <c r="F36" s="318">
        <v>158381.03959293279</v>
      </c>
      <c r="G36" s="227">
        <v>95247.110710231995</v>
      </c>
      <c r="H36" s="227">
        <v>221514.96847563359</v>
      </c>
    </row>
    <row r="37" spans="1:8" ht="22.5" x14ac:dyDescent="0.2">
      <c r="A37" s="96" t="s">
        <v>214</v>
      </c>
      <c r="B37" s="122">
        <v>347635.43290282908</v>
      </c>
      <c r="C37" s="27">
        <f t="shared" si="9"/>
        <v>34622.546186902386</v>
      </c>
      <c r="D37" s="107">
        <f t="shared" si="10"/>
        <v>9.3897432715598441</v>
      </c>
      <c r="E37" s="119">
        <f t="shared" si="8"/>
        <v>0</v>
      </c>
      <c r="F37" s="318">
        <v>368727.29302162072</v>
      </c>
      <c r="G37" s="227">
        <v>313012.8867159267</v>
      </c>
      <c r="H37" s="227">
        <v>424441.69932731474</v>
      </c>
    </row>
    <row r="38" spans="1:8" x14ac:dyDescent="0.2">
      <c r="A38" s="186" t="s">
        <v>215</v>
      </c>
      <c r="B38" s="122">
        <v>224670.56844322357</v>
      </c>
      <c r="C38" s="27">
        <f t="shared" si="9"/>
        <v>15516.240172211576</v>
      </c>
      <c r="D38" s="107">
        <f t="shared" si="10"/>
        <v>6.7717121200123884</v>
      </c>
      <c r="E38" s="119">
        <f t="shared" si="8"/>
        <v>0</v>
      </c>
      <c r="F38" s="45">
        <v>229133.19256966864</v>
      </c>
      <c r="G38" s="224">
        <v>209154.328271012</v>
      </c>
      <c r="H38" s="224">
        <v>249112.05686832528</v>
      </c>
    </row>
    <row r="39" spans="1:8" x14ac:dyDescent="0.2">
      <c r="A39" s="90"/>
      <c r="B39" s="122"/>
      <c r="C39" s="125"/>
      <c r="D39" s="107"/>
      <c r="E39" s="119"/>
      <c r="F39" s="45"/>
      <c r="G39" s="224"/>
      <c r="H39" s="224"/>
    </row>
    <row r="40" spans="1:8" x14ac:dyDescent="0.2">
      <c r="A40" s="84" t="s">
        <v>216</v>
      </c>
      <c r="B40" s="120">
        <v>470317.13224574475</v>
      </c>
      <c r="C40" s="13">
        <f>B40-G40</f>
        <v>3863.9172756166081</v>
      </c>
      <c r="D40" s="121">
        <f>C40/F40*100</f>
        <v>0.75952944937732514</v>
      </c>
      <c r="E40" s="118">
        <f>IF(B40&lt;G40,-1,IF(B40&gt;H40,1,0))</f>
        <v>0</v>
      </c>
      <c r="F40" s="208">
        <v>508725.14275573014</v>
      </c>
      <c r="G40" s="221">
        <v>466453.21497012815</v>
      </c>
      <c r="H40" s="221">
        <v>550997.07054133213</v>
      </c>
    </row>
    <row r="41" spans="1:8" x14ac:dyDescent="0.2">
      <c r="A41" s="86"/>
      <c r="B41" s="122"/>
      <c r="C41" s="124"/>
      <c r="D41" s="107"/>
      <c r="E41" s="119"/>
      <c r="F41" s="45"/>
      <c r="G41" s="231"/>
      <c r="H41" s="231"/>
    </row>
    <row r="42" spans="1:8" ht="12.75" x14ac:dyDescent="0.2">
      <c r="A42" s="96" t="s">
        <v>226</v>
      </c>
      <c r="B42" s="122">
        <v>982661.53940515034</v>
      </c>
      <c r="C42" s="27">
        <f t="shared" ref="C42:C44" si="11">B42-G42</f>
        <v>65516.038292991812</v>
      </c>
      <c r="D42" s="107">
        <f t="shared" ref="D42:D44" si="12">C42/F42*100</f>
        <v>6.451843348435192</v>
      </c>
      <c r="E42" s="119">
        <f>IF(B42&lt;G42,-1,IF(B42&gt;H42,1,0))</f>
        <v>0</v>
      </c>
      <c r="F42" s="45">
        <v>1015462.3222351152</v>
      </c>
      <c r="G42" s="224">
        <v>917145.50111215853</v>
      </c>
      <c r="H42" s="224">
        <v>1113779.143358072</v>
      </c>
    </row>
    <row r="43" spans="1:8" ht="12.75" x14ac:dyDescent="0.2">
      <c r="A43" s="96" t="s">
        <v>227</v>
      </c>
      <c r="B43" s="122">
        <v>241575.15038083468</v>
      </c>
      <c r="C43" s="27">
        <f t="shared" si="11"/>
        <v>-38407.995148892369</v>
      </c>
      <c r="D43" s="107">
        <f t="shared" si="12"/>
        <v>-12.614681151914574</v>
      </c>
      <c r="E43" s="119">
        <f>IF(B43&lt;G43,-1,IF(B43&gt;H43,1,0))</f>
        <v>-1</v>
      </c>
      <c r="F43" s="45">
        <v>304470.59807820071</v>
      </c>
      <c r="G43" s="224">
        <v>279983.14552972704</v>
      </c>
      <c r="H43" s="224">
        <v>328958.05062667438</v>
      </c>
    </row>
    <row r="44" spans="1:8" x14ac:dyDescent="0.2">
      <c r="A44" s="96" t="s">
        <v>12</v>
      </c>
      <c r="B44" s="122">
        <v>224670.56844322357</v>
      </c>
      <c r="C44" s="27">
        <f t="shared" si="11"/>
        <v>15516.240172211576</v>
      </c>
      <c r="D44" s="107">
        <f t="shared" si="12"/>
        <v>6.7717121200123884</v>
      </c>
      <c r="E44" s="119">
        <f>IF(B44&lt;G44,-1,IF(B44&gt;H44,1,0))</f>
        <v>0</v>
      </c>
      <c r="F44" s="45">
        <v>229133.19256966864</v>
      </c>
      <c r="G44" s="224">
        <v>209154.328271012</v>
      </c>
      <c r="H44" s="224">
        <v>249112.05686832528</v>
      </c>
    </row>
    <row r="45" spans="1:8" x14ac:dyDescent="0.2">
      <c r="A45" s="90"/>
      <c r="B45" s="122"/>
      <c r="C45" s="124"/>
      <c r="D45" s="107"/>
      <c r="E45" s="119"/>
      <c r="F45" s="45"/>
      <c r="G45" s="231"/>
      <c r="H45" s="231"/>
    </row>
    <row r="46" spans="1:8" x14ac:dyDescent="0.2">
      <c r="A46" s="126" t="s">
        <v>217</v>
      </c>
      <c r="B46" s="120">
        <v>470317.13224574475</v>
      </c>
      <c r="C46" s="13">
        <f>B46-G46</f>
        <v>3863.9172756166081</v>
      </c>
      <c r="D46" s="121">
        <f>C46/F46*100</f>
        <v>0.75952944937732514</v>
      </c>
      <c r="E46" s="118">
        <f>IF(B46&lt;G46,-1,IF(B46&gt;H46,1,0))</f>
        <v>0</v>
      </c>
      <c r="F46" s="208">
        <v>508725.14275573014</v>
      </c>
      <c r="G46" s="221">
        <v>466453.21497012815</v>
      </c>
      <c r="H46" s="221">
        <v>550997.07054133213</v>
      </c>
    </row>
    <row r="47" spans="1:8" x14ac:dyDescent="0.2">
      <c r="A47" s="127"/>
      <c r="B47" s="122"/>
      <c r="C47" s="124"/>
      <c r="D47" s="107"/>
      <c r="E47" s="119"/>
      <c r="F47" s="45"/>
      <c r="G47" s="231"/>
      <c r="H47" s="231"/>
    </row>
    <row r="48" spans="1:8" x14ac:dyDescent="0.2">
      <c r="A48" s="128" t="s">
        <v>8</v>
      </c>
      <c r="B48" s="122">
        <v>987838.08799302892</v>
      </c>
      <c r="C48" s="27">
        <f t="shared" ref="C48:C49" si="13">B48-G48</f>
        <v>52983.423073807848</v>
      </c>
      <c r="D48" s="107">
        <f t="shared" ref="D48:D49" si="14">C48/F48*100</f>
        <v>5.1210653447013064</v>
      </c>
      <c r="E48" s="119">
        <f>IF(B48&lt;G48,-1,IF(B48&gt;H48,1,0))</f>
        <v>0</v>
      </c>
      <c r="F48" s="45">
        <v>1034617.2037939145</v>
      </c>
      <c r="G48" s="224">
        <v>934854.66491922108</v>
      </c>
      <c r="H48" s="224">
        <v>1134379.742668608</v>
      </c>
    </row>
    <row r="49" spans="1:8" x14ac:dyDescent="0.2">
      <c r="A49" s="128" t="s">
        <v>9</v>
      </c>
      <c r="B49" s="122">
        <v>333114.12422190874</v>
      </c>
      <c r="C49" s="27">
        <f t="shared" si="13"/>
        <v>45509.270787314628</v>
      </c>
      <c r="D49" s="107">
        <f t="shared" si="14"/>
        <v>14.433627286060471</v>
      </c>
      <c r="E49" s="119">
        <f>IF(B49&lt;G49,-1,IF(B49&gt;H49,1,0))</f>
        <v>0</v>
      </c>
      <c r="F49" s="45">
        <v>315300.3045275113</v>
      </c>
      <c r="G49" s="224">
        <v>287604.85343459412</v>
      </c>
      <c r="H49" s="224">
        <v>342995.75562042848</v>
      </c>
    </row>
    <row r="50" spans="1:8" x14ac:dyDescent="0.2">
      <c r="A50" s="129"/>
      <c r="B50" s="122"/>
      <c r="C50" s="130"/>
      <c r="D50" s="107"/>
      <c r="E50" s="119"/>
      <c r="F50" s="45"/>
      <c r="G50" s="231"/>
      <c r="H50" s="231"/>
    </row>
    <row r="51" spans="1:8" x14ac:dyDescent="0.2">
      <c r="A51" s="126" t="s">
        <v>218</v>
      </c>
      <c r="B51" s="120">
        <v>470317.13224574475</v>
      </c>
      <c r="C51" s="13">
        <f>B51-G51</f>
        <v>3863.9172756166081</v>
      </c>
      <c r="D51" s="121">
        <f>C51/F51*100</f>
        <v>0.75952944937732514</v>
      </c>
      <c r="E51" s="118">
        <f>IF(B51&lt;G51,-1,IF(B51&gt;H51,1,0))</f>
        <v>0</v>
      </c>
      <c r="F51" s="208">
        <v>508725.14275573014</v>
      </c>
      <c r="G51" s="221">
        <v>466453.21497012815</v>
      </c>
      <c r="H51" s="221">
        <v>550997.07054133213</v>
      </c>
    </row>
    <row r="52" spans="1:8" x14ac:dyDescent="0.2">
      <c r="A52" s="127"/>
      <c r="B52" s="122"/>
      <c r="C52" s="124"/>
      <c r="D52" s="107"/>
      <c r="E52" s="119"/>
      <c r="F52" s="45"/>
      <c r="G52" s="231"/>
      <c r="H52" s="231"/>
    </row>
    <row r="53" spans="1:8" x14ac:dyDescent="0.2">
      <c r="A53" s="128" t="s">
        <v>13</v>
      </c>
      <c r="B53" s="122">
        <v>548973.69148168829</v>
      </c>
      <c r="C53" s="27">
        <f t="shared" ref="C53:C55" si="15">B53-G53</f>
        <v>20948.629001741647</v>
      </c>
      <c r="D53" s="107">
        <f t="shared" ref="D53:D55" si="16">C53/F53*100</f>
        <v>3.6345038939038337</v>
      </c>
      <c r="E53" s="119">
        <f>IF(B53&lt;G53,-1,IF(B53&gt;H53,1,0))</f>
        <v>0</v>
      </c>
      <c r="F53" s="45">
        <v>576382.07615842309</v>
      </c>
      <c r="G53" s="224">
        <v>528025.06247994665</v>
      </c>
      <c r="H53" s="224">
        <v>624739.08983689954</v>
      </c>
    </row>
    <row r="54" spans="1:8" x14ac:dyDescent="0.2">
      <c r="A54" s="128" t="s">
        <v>11</v>
      </c>
      <c r="B54" s="122">
        <v>153598.11961152733</v>
      </c>
      <c r="C54" s="27">
        <f t="shared" si="15"/>
        <v>41608.043028230226</v>
      </c>
      <c r="D54" s="107">
        <f t="shared" si="16"/>
        <v>27.075328032034996</v>
      </c>
      <c r="E54" s="119">
        <f>IF(B54&lt;G54,-1,IF(B54&gt;H54,1,0))</f>
        <v>0</v>
      </c>
      <c r="F54" s="45">
        <v>153675.12068182667</v>
      </c>
      <c r="G54" s="224">
        <v>111990.07658329711</v>
      </c>
      <c r="H54" s="224">
        <v>195360.16478035622</v>
      </c>
    </row>
    <row r="55" spans="1:8" ht="12" thickBot="1" x14ac:dyDescent="0.25">
      <c r="A55" s="128" t="s">
        <v>14</v>
      </c>
      <c r="B55" s="131">
        <v>650271.38003405277</v>
      </c>
      <c r="C55" s="27">
        <f t="shared" si="15"/>
        <v>433618.58405786951</v>
      </c>
      <c r="D55" s="132">
        <f t="shared" si="16"/>
        <v>139.54050278016697</v>
      </c>
      <c r="E55" s="312">
        <f>IF(B55&lt;G55,-1,IF(B55&gt;H55,1,0))</f>
        <v>1</v>
      </c>
      <c r="F55" s="233">
        <v>310747.47146424936</v>
      </c>
      <c r="G55" s="233">
        <v>216652.79597618323</v>
      </c>
      <c r="H55" s="233">
        <v>404842.14695231547</v>
      </c>
    </row>
    <row r="56" spans="1:8" ht="11.25" customHeight="1" x14ac:dyDescent="0.2">
      <c r="A56" s="368" t="s">
        <v>114</v>
      </c>
      <c r="B56" s="368"/>
      <c r="C56" s="368"/>
      <c r="D56" s="368"/>
      <c r="E56" s="368"/>
      <c r="F56" s="133"/>
    </row>
    <row r="57" spans="1:8" ht="11.25" customHeight="1" x14ac:dyDescent="0.2">
      <c r="A57" s="360" t="s">
        <v>115</v>
      </c>
      <c r="B57" s="360"/>
      <c r="C57" s="360"/>
      <c r="D57" s="360"/>
      <c r="E57" s="360"/>
      <c r="F57" s="133"/>
    </row>
    <row r="58" spans="1:8" x14ac:dyDescent="0.2">
      <c r="A58" s="360" t="s">
        <v>116</v>
      </c>
      <c r="B58" s="360"/>
      <c r="C58" s="360"/>
      <c r="D58" s="360"/>
      <c r="E58" s="360"/>
      <c r="F58" s="133"/>
    </row>
    <row r="59" spans="1:8" ht="11.25" customHeight="1" x14ac:dyDescent="0.2">
      <c r="A59" s="357" t="s">
        <v>228</v>
      </c>
      <c r="B59" s="357"/>
      <c r="C59" s="357"/>
      <c r="D59" s="357"/>
      <c r="E59" s="357"/>
      <c r="F59" s="133"/>
    </row>
    <row r="60" spans="1:8" ht="11.25" customHeight="1" x14ac:dyDescent="0.2">
      <c r="A60" s="360" t="s">
        <v>229</v>
      </c>
      <c r="B60" s="360"/>
      <c r="C60" s="360"/>
      <c r="D60" s="360"/>
      <c r="E60" s="360"/>
      <c r="F60" s="133"/>
    </row>
    <row r="61" spans="1:8" ht="11.25" customHeight="1" x14ac:dyDescent="0.2">
      <c r="A61" s="360" t="s">
        <v>230</v>
      </c>
      <c r="B61" s="360"/>
      <c r="C61" s="360"/>
      <c r="D61" s="360"/>
      <c r="E61" s="360"/>
      <c r="F61" s="133"/>
    </row>
    <row r="62" spans="1:8" ht="11.25" customHeight="1" x14ac:dyDescent="0.2">
      <c r="A62" s="360" t="s">
        <v>66</v>
      </c>
      <c r="B62" s="360"/>
      <c r="C62" s="360"/>
      <c r="D62" s="360"/>
      <c r="E62" s="360"/>
      <c r="F62" s="133"/>
    </row>
    <row r="63" spans="1:8" ht="11.25" customHeight="1" x14ac:dyDescent="0.2">
      <c r="A63" s="341" t="s">
        <v>237</v>
      </c>
      <c r="B63" s="341"/>
      <c r="C63" s="341"/>
      <c r="D63" s="341"/>
      <c r="E63" s="341"/>
      <c r="F63" s="134"/>
    </row>
    <row r="64" spans="1:8" hidden="1" x14ac:dyDescent="0.2">
      <c r="A64" s="77">
        <v>1</v>
      </c>
      <c r="B64" s="77">
        <v>-1</v>
      </c>
      <c r="C64" s="77">
        <v>0</v>
      </c>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48:E49 E51 E53:E55 E9:E10 E7 E17:E38 E12:E1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2014-01-09T21:56:11Z</cp:lastPrinted>
  <dcterms:created xsi:type="dcterms:W3CDTF">2011-08-26T21:25:00Z</dcterms:created>
  <dcterms:modified xsi:type="dcterms:W3CDTF">2021-08-05T18:16:56Z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