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defaultThemeVersion="124226"/>
  <mc:AlternateContent xmlns:mc="http://schemas.openxmlformats.org/markup-compatibility/2006">
    <mc:Choice Requires="x15">
      <x15ac:absPath xmlns:x15ac="http://schemas.microsoft.com/office/spreadsheetml/2010/11/ac" url="\\PC--10990\Users\mauren.garcia\Documents\15. PAD\2021\Documentos\15. Tabulados comparacion interanual\"/>
    </mc:Choice>
  </mc:AlternateContent>
  <xr:revisionPtr revIDLastSave="0" documentId="8_{27EF9BE0-F800-4675-9476-B58A8EEFB35B}" xr6:coauthVersionLast="36" xr6:coauthVersionMax="36" xr10:uidLastSave="{00000000-0000-0000-0000-000000000000}"/>
  <bookViews>
    <workbookView xWindow="0" yWindow="0" windowWidth="23040" windowHeight="9060" tabRatio="873" activeTab="1" xr2:uid="{00000000-000D-0000-FFFF-FFFF00000000}"/>
  </bookViews>
  <sheets>
    <sheet name="Índice sitio Web" sheetId="33" r:id="rId1"/>
    <sheet name="C1 total" sheetId="14" r:id="rId2"/>
    <sheet name="C1 urbano" sheetId="34" r:id="rId3"/>
    <sheet name="C1 rural" sheetId="35" r:id="rId4"/>
    <sheet name="C1 hombre" sheetId="36" r:id="rId5"/>
    <sheet name="C1 mujer" sheetId="37" r:id="rId6"/>
    <sheet name="C2 total" sheetId="1" r:id="rId7"/>
    <sheet name="C2 urbano" sheetId="38" r:id="rId8"/>
    <sheet name="C2 rural" sheetId="39" r:id="rId9"/>
    <sheet name="C2 hombre" sheetId="40" r:id="rId10"/>
    <sheet name="C2 mujer" sheetId="41" r:id="rId11"/>
    <sheet name="C3 total" sheetId="22" r:id="rId12"/>
    <sheet name="C3 urbano" sheetId="42" r:id="rId13"/>
    <sheet name="C3 rural" sheetId="43" r:id="rId14"/>
    <sheet name="C3 hombre" sheetId="44" r:id="rId15"/>
    <sheet name="C3 mujer" sheetId="45" r:id="rId16"/>
    <sheet name="C4 total" sheetId="24" r:id="rId17"/>
    <sheet name="C4 urbano" sheetId="46" r:id="rId18"/>
    <sheet name="C4 rural" sheetId="47" r:id="rId19"/>
    <sheet name="C4 hombre" sheetId="48" r:id="rId20"/>
    <sheet name="C4 mujer" sheetId="49" r:id="rId21"/>
  </sheets>
  <definedNames>
    <definedName name="_xlnm.Print_Area" localSheetId="4">'C1 hombre'!$A$1:$E$141</definedName>
    <definedName name="_xlnm.Print_Area" localSheetId="5">'C1 mujer'!$A$1:$E$141</definedName>
    <definedName name="_xlnm.Print_Area" localSheetId="3">'C1 rural'!$A$1:$E$141</definedName>
    <definedName name="_xlnm.Print_Area" localSheetId="1">'C1 total'!$A$1:$E$141</definedName>
    <definedName name="_xlnm.Print_Area" localSheetId="2">'C1 urbano'!$A$1:$E$141</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hombre'!$A$1:$E$63</definedName>
    <definedName name="_xlnm.Print_Area" localSheetId="20">'C4 mujer'!$A$1:$E$63</definedName>
    <definedName name="_xlnm.Print_Area" localSheetId="18">'C4 rural'!$A$1:$E$63</definedName>
    <definedName name="_xlnm.Print_Area" localSheetId="16">'C4 total'!$A$1:$E$63</definedName>
    <definedName name="_xlnm.Print_Area" localSheetId="17">'C4 urbano'!$A$1:$E$63</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91029"/>
</workbook>
</file>

<file path=xl/calcChain.xml><?xml version="1.0" encoding="utf-8"?>
<calcChain xmlns="http://schemas.openxmlformats.org/spreadsheetml/2006/main">
  <c r="E120" i="36" l="1"/>
  <c r="E120" i="35"/>
  <c r="E120" i="34"/>
  <c r="E120" i="37"/>
  <c r="B120" i="14" l="1"/>
  <c r="E120" i="14" l="1"/>
  <c r="C120" i="14"/>
  <c r="D120" i="14" s="1"/>
  <c r="E55" i="37"/>
  <c r="C55" i="37"/>
  <c r="D55" i="37" s="1"/>
  <c r="E54" i="37"/>
  <c r="C54" i="37"/>
  <c r="D54" i="37" s="1"/>
  <c r="E53" i="37"/>
  <c r="C53" i="37"/>
  <c r="D53" i="37" s="1"/>
  <c r="E55" i="14"/>
  <c r="C55" i="14"/>
  <c r="D55" i="14" s="1"/>
  <c r="E54" i="14"/>
  <c r="C54" i="14"/>
  <c r="D54" i="14" s="1"/>
  <c r="E55" i="35"/>
  <c r="C55" i="35"/>
  <c r="D55" i="35" s="1"/>
  <c r="E54" i="35"/>
  <c r="C54" i="35"/>
  <c r="D54" i="35" s="1"/>
  <c r="E55" i="34"/>
  <c r="C55" i="34"/>
  <c r="D55" i="34" s="1"/>
  <c r="E54" i="34"/>
  <c r="C54" i="34"/>
  <c r="D54" i="34" s="1"/>
  <c r="E55" i="36"/>
  <c r="C55" i="36"/>
  <c r="D55" i="36" s="1"/>
  <c r="E54" i="36"/>
  <c r="C54" i="36"/>
  <c r="D54" i="36" s="1"/>
  <c r="E53" i="36"/>
  <c r="C53" i="36"/>
  <c r="D53" i="36" s="1"/>
  <c r="E53" i="35"/>
  <c r="C53" i="35"/>
  <c r="D53" i="35" s="1"/>
  <c r="E53" i="34"/>
  <c r="C53" i="34"/>
  <c r="D53" i="34" s="1"/>
  <c r="C120" i="37"/>
  <c r="D120" i="37" s="1"/>
  <c r="C120" i="36"/>
  <c r="D120" i="36" s="1"/>
  <c r="C120" i="35"/>
  <c r="D120" i="35" s="1"/>
  <c r="C120" i="34"/>
  <c r="D120" i="34" s="1"/>
  <c r="E53" i="14"/>
  <c r="C53" i="14"/>
  <c r="D53" i="14" s="1"/>
  <c r="C57" i="14"/>
  <c r="D57" i="14"/>
  <c r="E57" i="14"/>
  <c r="E14" i="41" l="1"/>
  <c r="C55" i="49" l="1"/>
  <c r="C54" i="49"/>
  <c r="C53" i="49"/>
  <c r="C51" i="49"/>
  <c r="C49" i="49"/>
  <c r="C48" i="49"/>
  <c r="C46" i="49"/>
  <c r="C44" i="49"/>
  <c r="C43" i="49"/>
  <c r="C42" i="49"/>
  <c r="C40" i="49"/>
  <c r="C38" i="49"/>
  <c r="C37" i="49"/>
  <c r="C36" i="49"/>
  <c r="C35" i="49"/>
  <c r="C34" i="49"/>
  <c r="C33" i="49"/>
  <c r="C32" i="49"/>
  <c r="C31" i="49"/>
  <c r="C30" i="49"/>
  <c r="C28" i="49"/>
  <c r="C26" i="49"/>
  <c r="C25" i="49"/>
  <c r="C24" i="49"/>
  <c r="C23" i="49"/>
  <c r="C22" i="49"/>
  <c r="C21" i="49"/>
  <c r="C20" i="49"/>
  <c r="C19" i="49"/>
  <c r="C18" i="49"/>
  <c r="C17" i="49"/>
  <c r="C15" i="49"/>
  <c r="C14" i="49"/>
  <c r="C13" i="49"/>
  <c r="C12" i="49"/>
  <c r="C10" i="49"/>
  <c r="C9" i="49"/>
  <c r="C7" i="49"/>
  <c r="C55" i="48"/>
  <c r="C54" i="48"/>
  <c r="C53" i="48"/>
  <c r="C51" i="48"/>
  <c r="C49" i="48"/>
  <c r="C48" i="48"/>
  <c r="C46" i="48"/>
  <c r="C44" i="48"/>
  <c r="C43" i="48"/>
  <c r="C42" i="48"/>
  <c r="C40" i="48"/>
  <c r="C38" i="48"/>
  <c r="C37" i="48"/>
  <c r="C36" i="48"/>
  <c r="C35" i="48"/>
  <c r="C34" i="48"/>
  <c r="C33" i="48"/>
  <c r="C32" i="48"/>
  <c r="C31" i="48"/>
  <c r="C30" i="48"/>
  <c r="C28" i="48"/>
  <c r="C26" i="48"/>
  <c r="C25" i="48"/>
  <c r="C24" i="48"/>
  <c r="C23" i="48"/>
  <c r="C22" i="48"/>
  <c r="C21" i="48"/>
  <c r="C20" i="48"/>
  <c r="C19" i="48"/>
  <c r="C18" i="48"/>
  <c r="C17" i="48"/>
  <c r="C15" i="48"/>
  <c r="C14" i="48"/>
  <c r="C13" i="48"/>
  <c r="C12" i="48"/>
  <c r="C10" i="48"/>
  <c r="C9" i="48"/>
  <c r="C7" i="48"/>
  <c r="E55" i="49" l="1"/>
  <c r="D55" i="49"/>
  <c r="E54" i="49"/>
  <c r="D54" i="49"/>
  <c r="E53" i="49"/>
  <c r="D53" i="49"/>
  <c r="E51" i="49"/>
  <c r="D51" i="49"/>
  <c r="E49" i="49"/>
  <c r="D49" i="49"/>
  <c r="E48" i="49"/>
  <c r="D48" i="49"/>
  <c r="E46" i="49"/>
  <c r="D46" i="49"/>
  <c r="E44" i="49"/>
  <c r="D44" i="49"/>
  <c r="E43" i="49"/>
  <c r="D43" i="49"/>
  <c r="E42" i="49"/>
  <c r="D42" i="49"/>
  <c r="E40" i="49"/>
  <c r="D40" i="49"/>
  <c r="E38" i="49"/>
  <c r="D38" i="49"/>
  <c r="E37" i="49"/>
  <c r="D37" i="49"/>
  <c r="E36" i="49"/>
  <c r="D36" i="49"/>
  <c r="E35" i="49"/>
  <c r="D35" i="49"/>
  <c r="E34" i="49"/>
  <c r="D34" i="49"/>
  <c r="E33" i="49"/>
  <c r="D33" i="49"/>
  <c r="E32" i="49"/>
  <c r="D32" i="49"/>
  <c r="E31" i="49"/>
  <c r="D31" i="49"/>
  <c r="E30" i="49"/>
  <c r="D30" i="49"/>
  <c r="E28" i="49"/>
  <c r="D28" i="49"/>
  <c r="E26" i="49"/>
  <c r="D26" i="49"/>
  <c r="E25" i="49"/>
  <c r="D25" i="49"/>
  <c r="E24" i="49"/>
  <c r="D24" i="49"/>
  <c r="E23" i="49"/>
  <c r="D23" i="49"/>
  <c r="E22" i="49"/>
  <c r="D22" i="49"/>
  <c r="E21" i="49"/>
  <c r="D21" i="49"/>
  <c r="E20" i="49"/>
  <c r="D20" i="49"/>
  <c r="E19" i="49"/>
  <c r="D19" i="49"/>
  <c r="E18" i="49"/>
  <c r="D18" i="49"/>
  <c r="E17" i="49"/>
  <c r="D17" i="49"/>
  <c r="E15" i="49"/>
  <c r="D15" i="49"/>
  <c r="E14" i="49"/>
  <c r="D14" i="49"/>
  <c r="E13" i="49"/>
  <c r="D13" i="49"/>
  <c r="E12" i="49"/>
  <c r="D12" i="49"/>
  <c r="E10" i="49"/>
  <c r="D10" i="49"/>
  <c r="E9" i="49"/>
  <c r="D9" i="49"/>
  <c r="E7" i="49"/>
  <c r="D7" i="49"/>
  <c r="E55" i="48"/>
  <c r="D55" i="48"/>
  <c r="E54" i="48"/>
  <c r="D54" i="48"/>
  <c r="E53" i="48"/>
  <c r="D53" i="48"/>
  <c r="E51" i="48"/>
  <c r="D51" i="48"/>
  <c r="E49" i="48"/>
  <c r="D49" i="48"/>
  <c r="E48" i="48"/>
  <c r="D48" i="48"/>
  <c r="E46" i="48"/>
  <c r="D46" i="48"/>
  <c r="E44" i="48"/>
  <c r="D44" i="48"/>
  <c r="E43" i="48"/>
  <c r="D43" i="48"/>
  <c r="E42" i="48"/>
  <c r="D42" i="48"/>
  <c r="E40" i="48"/>
  <c r="D40" i="48"/>
  <c r="E38" i="48"/>
  <c r="D38" i="48"/>
  <c r="E37" i="48"/>
  <c r="D37" i="48"/>
  <c r="E36" i="48"/>
  <c r="D36" i="48"/>
  <c r="E35" i="48"/>
  <c r="D35" i="48"/>
  <c r="E34" i="48"/>
  <c r="D34" i="48"/>
  <c r="E33" i="48"/>
  <c r="D33" i="48"/>
  <c r="E32" i="48"/>
  <c r="D32" i="48"/>
  <c r="E31" i="48"/>
  <c r="D31" i="48"/>
  <c r="E30" i="48"/>
  <c r="D30" i="48"/>
  <c r="E28" i="48"/>
  <c r="D28" i="48"/>
  <c r="E26" i="48"/>
  <c r="D26" i="48"/>
  <c r="E25" i="48"/>
  <c r="D25" i="48"/>
  <c r="E24" i="48"/>
  <c r="D24" i="48"/>
  <c r="E23" i="48"/>
  <c r="D23" i="48"/>
  <c r="E22" i="48"/>
  <c r="D22" i="48"/>
  <c r="E21" i="48"/>
  <c r="D21" i="48"/>
  <c r="E20" i="48"/>
  <c r="D20" i="48"/>
  <c r="E19" i="48"/>
  <c r="D19" i="48"/>
  <c r="E18" i="48"/>
  <c r="D18" i="48"/>
  <c r="E17" i="48"/>
  <c r="D17" i="48"/>
  <c r="E15" i="48"/>
  <c r="D15" i="48"/>
  <c r="E14" i="48"/>
  <c r="D14" i="48"/>
  <c r="E13" i="48"/>
  <c r="D13" i="48"/>
  <c r="E12" i="48"/>
  <c r="D12" i="48"/>
  <c r="E10" i="48"/>
  <c r="D10" i="48"/>
  <c r="E9" i="48"/>
  <c r="D9" i="48"/>
  <c r="E7" i="48"/>
  <c r="D7" i="48"/>
  <c r="E55" i="47"/>
  <c r="C55" i="47"/>
  <c r="D55" i="47" s="1"/>
  <c r="E54" i="47"/>
  <c r="C54" i="47"/>
  <c r="D54" i="47" s="1"/>
  <c r="E53" i="47"/>
  <c r="C53" i="47"/>
  <c r="D53" i="47" s="1"/>
  <c r="E51" i="47"/>
  <c r="C51" i="47"/>
  <c r="D51" i="47" s="1"/>
  <c r="E49" i="47"/>
  <c r="C49" i="47"/>
  <c r="D49" i="47" s="1"/>
  <c r="E48" i="47"/>
  <c r="C48" i="47"/>
  <c r="D48" i="47" s="1"/>
  <c r="E46" i="47"/>
  <c r="C46" i="47"/>
  <c r="D46" i="47" s="1"/>
  <c r="E44" i="47"/>
  <c r="D44" i="47"/>
  <c r="C44" i="47"/>
  <c r="E43" i="47"/>
  <c r="C43" i="47"/>
  <c r="D43" i="47" s="1"/>
  <c r="E42" i="47"/>
  <c r="C42" i="47"/>
  <c r="D42" i="47" s="1"/>
  <c r="E40" i="47"/>
  <c r="C40" i="47"/>
  <c r="D40" i="47" s="1"/>
  <c r="E38" i="47"/>
  <c r="C38" i="47"/>
  <c r="D38" i="47" s="1"/>
  <c r="E37" i="47"/>
  <c r="C37" i="47"/>
  <c r="D37" i="47" s="1"/>
  <c r="E36" i="47"/>
  <c r="C36" i="47"/>
  <c r="D36" i="47" s="1"/>
  <c r="E35" i="47"/>
  <c r="C35" i="47"/>
  <c r="D35" i="47" s="1"/>
  <c r="E34" i="47"/>
  <c r="C34" i="47"/>
  <c r="D34" i="47" s="1"/>
  <c r="E33" i="47"/>
  <c r="C33" i="47"/>
  <c r="D33" i="47" s="1"/>
  <c r="E32" i="47"/>
  <c r="C32" i="47"/>
  <c r="D32" i="47" s="1"/>
  <c r="E31" i="47"/>
  <c r="C31" i="47"/>
  <c r="D31" i="47" s="1"/>
  <c r="E30" i="47"/>
  <c r="C30" i="47"/>
  <c r="D30" i="47" s="1"/>
  <c r="E28" i="47"/>
  <c r="C28" i="47"/>
  <c r="D28" i="47" s="1"/>
  <c r="E26" i="47"/>
  <c r="C26" i="47"/>
  <c r="D26" i="47" s="1"/>
  <c r="E25" i="47"/>
  <c r="C25" i="47"/>
  <c r="D25" i="47" s="1"/>
  <c r="E24" i="47"/>
  <c r="C24" i="47"/>
  <c r="D24" i="47" s="1"/>
  <c r="E23" i="47"/>
  <c r="C23" i="47"/>
  <c r="D23" i="47" s="1"/>
  <c r="E22" i="47"/>
  <c r="C22" i="47"/>
  <c r="D22" i="47" s="1"/>
  <c r="E21" i="47"/>
  <c r="C21" i="47"/>
  <c r="D21" i="47" s="1"/>
  <c r="E20" i="47"/>
  <c r="C20" i="47"/>
  <c r="D20" i="47" s="1"/>
  <c r="E19" i="47"/>
  <c r="C19" i="47"/>
  <c r="D19" i="47" s="1"/>
  <c r="E18" i="47"/>
  <c r="C18" i="47"/>
  <c r="D18" i="47" s="1"/>
  <c r="E17" i="47"/>
  <c r="C17" i="47"/>
  <c r="D17" i="47" s="1"/>
  <c r="E15" i="47"/>
  <c r="C15" i="47"/>
  <c r="D15" i="47" s="1"/>
  <c r="E14" i="47"/>
  <c r="C14" i="47"/>
  <c r="D14" i="47" s="1"/>
  <c r="E13" i="47"/>
  <c r="C13" i="47"/>
  <c r="D13" i="47" s="1"/>
  <c r="E12" i="47"/>
  <c r="C12" i="47"/>
  <c r="D12" i="47" s="1"/>
  <c r="E10" i="47"/>
  <c r="C10" i="47"/>
  <c r="D10" i="47" s="1"/>
  <c r="E9" i="47"/>
  <c r="C9" i="47"/>
  <c r="D9" i="47" s="1"/>
  <c r="E7" i="47"/>
  <c r="C7" i="47"/>
  <c r="D7" i="47" s="1"/>
  <c r="E55" i="46"/>
  <c r="C55" i="46"/>
  <c r="D55" i="46" s="1"/>
  <c r="E54" i="46"/>
  <c r="C54" i="46"/>
  <c r="D54" i="46" s="1"/>
  <c r="E53" i="46"/>
  <c r="C53" i="46"/>
  <c r="D53" i="46" s="1"/>
  <c r="E51" i="46"/>
  <c r="C51" i="46"/>
  <c r="D51" i="46" s="1"/>
  <c r="E49" i="46"/>
  <c r="C49" i="46"/>
  <c r="D49" i="46" s="1"/>
  <c r="E48" i="46"/>
  <c r="C48" i="46"/>
  <c r="D48" i="46" s="1"/>
  <c r="E46" i="46"/>
  <c r="C46" i="46"/>
  <c r="D46" i="46" s="1"/>
  <c r="E44" i="46"/>
  <c r="C44" i="46"/>
  <c r="D44" i="46" s="1"/>
  <c r="E43" i="46"/>
  <c r="C43" i="46"/>
  <c r="D43" i="46" s="1"/>
  <c r="E42" i="46"/>
  <c r="C42" i="46"/>
  <c r="D42" i="46" s="1"/>
  <c r="E40" i="46"/>
  <c r="C40" i="46"/>
  <c r="D40" i="46" s="1"/>
  <c r="E38" i="46"/>
  <c r="C38" i="46"/>
  <c r="D38" i="46" s="1"/>
  <c r="E37" i="46"/>
  <c r="C37" i="46"/>
  <c r="D37" i="46" s="1"/>
  <c r="E36" i="46"/>
  <c r="C36" i="46"/>
  <c r="D36" i="46" s="1"/>
  <c r="E35" i="46"/>
  <c r="C35" i="46"/>
  <c r="D35" i="46" s="1"/>
  <c r="E34" i="46"/>
  <c r="C34" i="46"/>
  <c r="D34" i="46" s="1"/>
  <c r="E33" i="46"/>
  <c r="C33" i="46"/>
  <c r="D33" i="46" s="1"/>
  <c r="E32" i="46"/>
  <c r="C32" i="46"/>
  <c r="D32" i="46" s="1"/>
  <c r="E31" i="46"/>
  <c r="C31" i="46"/>
  <c r="D31" i="46" s="1"/>
  <c r="E30" i="46"/>
  <c r="C30" i="46"/>
  <c r="D30" i="46" s="1"/>
  <c r="E28" i="46"/>
  <c r="C28" i="46"/>
  <c r="D28" i="46" s="1"/>
  <c r="E26" i="46"/>
  <c r="C26" i="46"/>
  <c r="D26" i="46" s="1"/>
  <c r="E25" i="46"/>
  <c r="C25" i="46"/>
  <c r="D25" i="46" s="1"/>
  <c r="E24" i="46"/>
  <c r="C24" i="46"/>
  <c r="D24" i="46" s="1"/>
  <c r="E23" i="46"/>
  <c r="C23" i="46"/>
  <c r="D23" i="46" s="1"/>
  <c r="E22" i="46"/>
  <c r="C22" i="46"/>
  <c r="D22" i="46" s="1"/>
  <c r="E21" i="46"/>
  <c r="C21" i="46"/>
  <c r="D21" i="46" s="1"/>
  <c r="E20" i="46"/>
  <c r="C20" i="46"/>
  <c r="D20" i="46" s="1"/>
  <c r="E19" i="46"/>
  <c r="C19" i="46"/>
  <c r="D19" i="46" s="1"/>
  <c r="E18" i="46"/>
  <c r="C18" i="46"/>
  <c r="D18" i="46" s="1"/>
  <c r="E17" i="46"/>
  <c r="C17" i="46"/>
  <c r="D17" i="46" s="1"/>
  <c r="E15" i="46"/>
  <c r="C15" i="46"/>
  <c r="D15" i="46" s="1"/>
  <c r="E14" i="46"/>
  <c r="C14" i="46"/>
  <c r="D14" i="46" s="1"/>
  <c r="E13" i="46"/>
  <c r="C13" i="46"/>
  <c r="D13" i="46" s="1"/>
  <c r="E12" i="46"/>
  <c r="C12" i="46"/>
  <c r="D12" i="46" s="1"/>
  <c r="E10" i="46"/>
  <c r="C10" i="46"/>
  <c r="D10" i="46" s="1"/>
  <c r="E9" i="46"/>
  <c r="C9" i="46"/>
  <c r="D9" i="46" s="1"/>
  <c r="E7" i="46"/>
  <c r="C7" i="46"/>
  <c r="D7" i="46" s="1"/>
  <c r="E78" i="45"/>
  <c r="C78" i="45"/>
  <c r="D78" i="45" s="1"/>
  <c r="E77" i="45"/>
  <c r="C77" i="45"/>
  <c r="D77" i="45" s="1"/>
  <c r="E76" i="45"/>
  <c r="C76" i="45"/>
  <c r="D76" i="45" s="1"/>
  <c r="E75" i="45"/>
  <c r="C75" i="45"/>
  <c r="D75" i="45" s="1"/>
  <c r="C72" i="45"/>
  <c r="D72" i="45" s="1"/>
  <c r="E71" i="45"/>
  <c r="C71" i="45"/>
  <c r="D71" i="45" s="1"/>
  <c r="E70" i="45"/>
  <c r="C70" i="45"/>
  <c r="D70" i="45" s="1"/>
  <c r="F69" i="45"/>
  <c r="F68" i="45" s="1"/>
  <c r="E69" i="45"/>
  <c r="C69" i="45"/>
  <c r="D69" i="45" s="1"/>
  <c r="E68" i="45"/>
  <c r="C68" i="45"/>
  <c r="E67" i="45"/>
  <c r="C67" i="45"/>
  <c r="D67" i="45" s="1"/>
  <c r="E65" i="45"/>
  <c r="C65" i="45"/>
  <c r="D65" i="45" s="1"/>
  <c r="E64" i="45"/>
  <c r="C64" i="45"/>
  <c r="D64" i="45" s="1"/>
  <c r="F63" i="45"/>
  <c r="F62" i="45" s="1"/>
  <c r="E63" i="45"/>
  <c r="C63" i="45"/>
  <c r="D63" i="45" s="1"/>
  <c r="E62" i="45"/>
  <c r="C62" i="45"/>
  <c r="D62" i="45" s="1"/>
  <c r="E61" i="45"/>
  <c r="C61" i="45"/>
  <c r="D61" i="45" s="1"/>
  <c r="C59" i="45"/>
  <c r="D59" i="45" s="1"/>
  <c r="E58" i="45"/>
  <c r="C58" i="45"/>
  <c r="D58" i="45" s="1"/>
  <c r="E57" i="45"/>
  <c r="C57" i="45"/>
  <c r="D57" i="45" s="1"/>
  <c r="F56" i="45"/>
  <c r="F55" i="45" s="1"/>
  <c r="E56" i="45"/>
  <c r="C56" i="45"/>
  <c r="D56" i="45" s="1"/>
  <c r="E55" i="45"/>
  <c r="C55" i="45"/>
  <c r="D55" i="45" s="1"/>
  <c r="E54" i="45"/>
  <c r="C54" i="45"/>
  <c r="D54" i="45" s="1"/>
  <c r="F52" i="45"/>
  <c r="F51" i="45" s="1"/>
  <c r="E52" i="45"/>
  <c r="C52" i="45"/>
  <c r="D52" i="45" s="1"/>
  <c r="E51" i="45"/>
  <c r="C51" i="45"/>
  <c r="E50" i="45"/>
  <c r="C50" i="45"/>
  <c r="D50" i="45" s="1"/>
  <c r="E48" i="45"/>
  <c r="C48" i="45"/>
  <c r="F47" i="45"/>
  <c r="F46" i="45" s="1"/>
  <c r="E47" i="45"/>
  <c r="C47" i="45"/>
  <c r="D47" i="45" s="1"/>
  <c r="E46" i="45"/>
  <c r="C46" i="45"/>
  <c r="E44" i="45"/>
  <c r="C44" i="45"/>
  <c r="D44" i="45" s="1"/>
  <c r="E42" i="45"/>
  <c r="C42" i="45"/>
  <c r="D42" i="45" s="1"/>
  <c r="E41" i="45"/>
  <c r="C41" i="45"/>
  <c r="D41" i="45" s="1"/>
  <c r="E40" i="45"/>
  <c r="C40" i="45"/>
  <c r="D40" i="45" s="1"/>
  <c r="E39" i="45"/>
  <c r="C39" i="45"/>
  <c r="D39" i="45" s="1"/>
  <c r="C36" i="45"/>
  <c r="D36" i="45" s="1"/>
  <c r="E35" i="45"/>
  <c r="C35" i="45"/>
  <c r="D35" i="45" s="1"/>
  <c r="E34" i="45"/>
  <c r="C34" i="45"/>
  <c r="D34" i="45" s="1"/>
  <c r="E33" i="45"/>
  <c r="C33" i="45"/>
  <c r="D33" i="45" s="1"/>
  <c r="F32" i="45"/>
  <c r="F31" i="45" s="1"/>
  <c r="E32" i="45"/>
  <c r="C32" i="45"/>
  <c r="E31" i="45"/>
  <c r="C31" i="45"/>
  <c r="D31" i="45" s="1"/>
  <c r="E29" i="45"/>
  <c r="C29" i="45"/>
  <c r="D29" i="45" s="1"/>
  <c r="E28" i="45"/>
  <c r="C28" i="45"/>
  <c r="D28" i="45" s="1"/>
  <c r="E27" i="45"/>
  <c r="C27" i="45"/>
  <c r="D27" i="45" s="1"/>
  <c r="F26" i="45"/>
  <c r="F25" i="45" s="1"/>
  <c r="E26" i="45"/>
  <c r="C26" i="45"/>
  <c r="E25" i="45"/>
  <c r="C25" i="45"/>
  <c r="C23" i="45"/>
  <c r="D23" i="45" s="1"/>
  <c r="E22" i="45"/>
  <c r="C22" i="45"/>
  <c r="D22" i="45" s="1"/>
  <c r="E21" i="45"/>
  <c r="C21" i="45"/>
  <c r="D21" i="45" s="1"/>
  <c r="E20" i="45"/>
  <c r="C20" i="45"/>
  <c r="D20" i="45" s="1"/>
  <c r="F19" i="45"/>
  <c r="F18" i="45" s="1"/>
  <c r="E19" i="45"/>
  <c r="C19" i="45"/>
  <c r="E18" i="45"/>
  <c r="C18" i="45"/>
  <c r="D18" i="45" s="1"/>
  <c r="E16" i="45"/>
  <c r="C16" i="45"/>
  <c r="D16" i="45" s="1"/>
  <c r="F15" i="45"/>
  <c r="F14" i="45" s="1"/>
  <c r="E15" i="45"/>
  <c r="C15" i="45"/>
  <c r="D15" i="45" s="1"/>
  <c r="E14" i="45"/>
  <c r="C14" i="45"/>
  <c r="D14" i="45" s="1"/>
  <c r="E12" i="45"/>
  <c r="C12" i="45"/>
  <c r="D12" i="45" s="1"/>
  <c r="E11" i="45"/>
  <c r="C11" i="45"/>
  <c r="D11" i="45" s="1"/>
  <c r="F10" i="45"/>
  <c r="F9" i="45" s="1"/>
  <c r="E10" i="45"/>
  <c r="C10" i="45"/>
  <c r="D10" i="45" s="1"/>
  <c r="E9" i="45"/>
  <c r="C9" i="45"/>
  <c r="D9" i="45" s="1"/>
  <c r="E7" i="45"/>
  <c r="C7" i="45"/>
  <c r="D7" i="45" s="1"/>
  <c r="E78" i="44"/>
  <c r="C78" i="44"/>
  <c r="D78" i="44" s="1"/>
  <c r="E77" i="44"/>
  <c r="C77" i="44"/>
  <c r="D77" i="44" s="1"/>
  <c r="E76" i="44"/>
  <c r="C76" i="44"/>
  <c r="D76" i="44" s="1"/>
  <c r="E75" i="44"/>
  <c r="C75" i="44"/>
  <c r="D75" i="44" s="1"/>
  <c r="C72" i="44"/>
  <c r="D72" i="44" s="1"/>
  <c r="E71" i="44"/>
  <c r="C71" i="44"/>
  <c r="D71" i="44" s="1"/>
  <c r="E70" i="44"/>
  <c r="C70" i="44"/>
  <c r="D70" i="44" s="1"/>
  <c r="F69" i="44"/>
  <c r="F68" i="44" s="1"/>
  <c r="E69" i="44"/>
  <c r="C69" i="44"/>
  <c r="D69" i="44" s="1"/>
  <c r="E68" i="44"/>
  <c r="C68" i="44"/>
  <c r="E67" i="44"/>
  <c r="C67" i="44"/>
  <c r="E65" i="44"/>
  <c r="C65" i="44"/>
  <c r="D65" i="44" s="1"/>
  <c r="E64" i="44"/>
  <c r="C64" i="44"/>
  <c r="D64" i="44" s="1"/>
  <c r="F63" i="44"/>
  <c r="F62" i="44" s="1"/>
  <c r="E63" i="44"/>
  <c r="C63" i="44"/>
  <c r="D63" i="44" s="1"/>
  <c r="E62" i="44"/>
  <c r="C62" i="44"/>
  <c r="E61" i="44"/>
  <c r="C61" i="44"/>
  <c r="D61" i="44" s="1"/>
  <c r="C59" i="44"/>
  <c r="D59" i="44" s="1"/>
  <c r="E58" i="44"/>
  <c r="C58" i="44"/>
  <c r="D58" i="44" s="1"/>
  <c r="E57" i="44"/>
  <c r="C57" i="44"/>
  <c r="D57" i="44" s="1"/>
  <c r="F56" i="44"/>
  <c r="F55" i="44" s="1"/>
  <c r="E56" i="44"/>
  <c r="C56" i="44"/>
  <c r="D56" i="44" s="1"/>
  <c r="C55" i="44"/>
  <c r="D55" i="44" s="1"/>
  <c r="E54" i="44"/>
  <c r="C54" i="44"/>
  <c r="D54" i="44" s="1"/>
  <c r="F52" i="44"/>
  <c r="F51" i="44" s="1"/>
  <c r="E52" i="44"/>
  <c r="C52" i="44"/>
  <c r="D52" i="44" s="1"/>
  <c r="E51" i="44"/>
  <c r="C51" i="44"/>
  <c r="D51" i="44" s="1"/>
  <c r="E50" i="44"/>
  <c r="C50" i="44"/>
  <c r="D50" i="44" s="1"/>
  <c r="E48" i="44"/>
  <c r="C48" i="44"/>
  <c r="D48" i="44" s="1"/>
  <c r="F47" i="44"/>
  <c r="F46" i="44" s="1"/>
  <c r="E47" i="44"/>
  <c r="C47" i="44"/>
  <c r="D47" i="44" s="1"/>
  <c r="E46" i="44"/>
  <c r="C46" i="44"/>
  <c r="D46" i="44" s="1"/>
  <c r="E44" i="44"/>
  <c r="C44" i="44"/>
  <c r="D44" i="44" s="1"/>
  <c r="E42" i="44"/>
  <c r="C42" i="44"/>
  <c r="D42" i="44" s="1"/>
  <c r="E41" i="44"/>
  <c r="C41" i="44"/>
  <c r="D41" i="44" s="1"/>
  <c r="E40" i="44"/>
  <c r="C40" i="44"/>
  <c r="D40" i="44" s="1"/>
  <c r="E39" i="44"/>
  <c r="C39" i="44"/>
  <c r="D39" i="44" s="1"/>
  <c r="C36" i="44"/>
  <c r="D36" i="44" s="1"/>
  <c r="E35" i="44"/>
  <c r="C35" i="44"/>
  <c r="D35" i="44" s="1"/>
  <c r="E34" i="44"/>
  <c r="C34" i="44"/>
  <c r="D34" i="44" s="1"/>
  <c r="E33" i="44"/>
  <c r="C33" i="44"/>
  <c r="D33" i="44" s="1"/>
  <c r="F32" i="44"/>
  <c r="F31" i="44" s="1"/>
  <c r="E32" i="44"/>
  <c r="C32" i="44"/>
  <c r="E31" i="44"/>
  <c r="C31" i="44"/>
  <c r="E29" i="44"/>
  <c r="C29" i="44"/>
  <c r="E28" i="44"/>
  <c r="C28" i="44"/>
  <c r="D28" i="44" s="1"/>
  <c r="E27" i="44"/>
  <c r="C27" i="44"/>
  <c r="D27" i="44" s="1"/>
  <c r="F26" i="44"/>
  <c r="F25" i="44" s="1"/>
  <c r="E26" i="44"/>
  <c r="C26" i="44"/>
  <c r="D26" i="44" s="1"/>
  <c r="E25" i="44"/>
  <c r="C25" i="44"/>
  <c r="C23" i="44"/>
  <c r="D23" i="44" s="1"/>
  <c r="E22" i="44"/>
  <c r="C22" i="44"/>
  <c r="D22" i="44" s="1"/>
  <c r="E21" i="44"/>
  <c r="C21" i="44"/>
  <c r="D21" i="44" s="1"/>
  <c r="E20" i="44"/>
  <c r="C20" i="44"/>
  <c r="D20" i="44" s="1"/>
  <c r="F19" i="44"/>
  <c r="F18" i="44" s="1"/>
  <c r="E19" i="44"/>
  <c r="C19" i="44"/>
  <c r="E18" i="44"/>
  <c r="C18" i="44"/>
  <c r="E16" i="44"/>
  <c r="C16" i="44"/>
  <c r="D16" i="44" s="1"/>
  <c r="F15" i="44"/>
  <c r="F14" i="44" s="1"/>
  <c r="E15" i="44"/>
  <c r="C15" i="44"/>
  <c r="E14" i="44"/>
  <c r="C14" i="44"/>
  <c r="E12" i="44"/>
  <c r="C12" i="44"/>
  <c r="D12" i="44" s="1"/>
  <c r="E11" i="44"/>
  <c r="C11" i="44"/>
  <c r="D11" i="44" s="1"/>
  <c r="F10" i="44"/>
  <c r="F9" i="44" s="1"/>
  <c r="E10" i="44"/>
  <c r="C10" i="44"/>
  <c r="E9" i="44"/>
  <c r="C9" i="44"/>
  <c r="E7" i="44"/>
  <c r="C7" i="44"/>
  <c r="D7" i="44" s="1"/>
  <c r="E78" i="43"/>
  <c r="C78" i="43"/>
  <c r="D78" i="43" s="1"/>
  <c r="E77" i="43"/>
  <c r="C77" i="43"/>
  <c r="D77" i="43" s="1"/>
  <c r="E76" i="43"/>
  <c r="C76" i="43"/>
  <c r="D76" i="43" s="1"/>
  <c r="E75" i="43"/>
  <c r="C75" i="43"/>
  <c r="D75" i="43" s="1"/>
  <c r="C72" i="43"/>
  <c r="D72" i="43" s="1"/>
  <c r="C71" i="43"/>
  <c r="D71" i="43" s="1"/>
  <c r="E70" i="43"/>
  <c r="C70" i="43"/>
  <c r="D70" i="43" s="1"/>
  <c r="F69" i="43"/>
  <c r="F68" i="43" s="1"/>
  <c r="E69" i="43"/>
  <c r="C69" i="43"/>
  <c r="D69" i="43" s="1"/>
  <c r="E68" i="43"/>
  <c r="C68" i="43"/>
  <c r="E67" i="43"/>
  <c r="C67" i="43"/>
  <c r="E65" i="43"/>
  <c r="C65" i="43"/>
  <c r="D65" i="43" s="1"/>
  <c r="E64" i="43"/>
  <c r="C64" i="43"/>
  <c r="D64" i="43" s="1"/>
  <c r="F63" i="43"/>
  <c r="F62" i="43" s="1"/>
  <c r="E63" i="43"/>
  <c r="C63" i="43"/>
  <c r="D63" i="43" s="1"/>
  <c r="E62" i="43"/>
  <c r="C62" i="43"/>
  <c r="E61" i="43"/>
  <c r="C61" i="43"/>
  <c r="D61" i="43" s="1"/>
  <c r="C59" i="43"/>
  <c r="D59" i="43" s="1"/>
  <c r="E58" i="43"/>
  <c r="C58" i="43"/>
  <c r="D58" i="43" s="1"/>
  <c r="E57" i="43"/>
  <c r="C57" i="43"/>
  <c r="D57" i="43" s="1"/>
  <c r="F56" i="43"/>
  <c r="F55" i="43" s="1"/>
  <c r="E56" i="43"/>
  <c r="C56" i="43"/>
  <c r="D56" i="43" s="1"/>
  <c r="E55" i="43"/>
  <c r="C55" i="43"/>
  <c r="E54" i="43"/>
  <c r="C54" i="43"/>
  <c r="F52" i="43"/>
  <c r="F51" i="43" s="1"/>
  <c r="E52" i="43"/>
  <c r="C52" i="43"/>
  <c r="E51" i="43"/>
  <c r="C51" i="43"/>
  <c r="D51" i="43" s="1"/>
  <c r="E50" i="43"/>
  <c r="C50" i="43"/>
  <c r="E48" i="43"/>
  <c r="C48" i="43"/>
  <c r="D48" i="43" s="1"/>
  <c r="F47" i="43"/>
  <c r="F46" i="43" s="1"/>
  <c r="E47" i="43"/>
  <c r="C47" i="43"/>
  <c r="E46" i="43"/>
  <c r="C46" i="43"/>
  <c r="D46" i="43" s="1"/>
  <c r="E44" i="43"/>
  <c r="C44" i="43"/>
  <c r="D44" i="43" s="1"/>
  <c r="E42" i="43"/>
  <c r="C42" i="43"/>
  <c r="D42" i="43" s="1"/>
  <c r="E41" i="43"/>
  <c r="C41" i="43"/>
  <c r="D41" i="43" s="1"/>
  <c r="E40" i="43"/>
  <c r="C40" i="43"/>
  <c r="D40" i="43" s="1"/>
  <c r="E39" i="43"/>
  <c r="C39" i="43"/>
  <c r="D39" i="43" s="1"/>
  <c r="C36" i="43"/>
  <c r="D36" i="43" s="1"/>
  <c r="E35" i="43"/>
  <c r="C35" i="43"/>
  <c r="E34" i="43"/>
  <c r="C34" i="43"/>
  <c r="D34" i="43" s="1"/>
  <c r="E33" i="43"/>
  <c r="C33" i="43"/>
  <c r="D33" i="43" s="1"/>
  <c r="F32" i="43"/>
  <c r="F31" i="43" s="1"/>
  <c r="E32" i="43"/>
  <c r="C32" i="43"/>
  <c r="D32" i="43" s="1"/>
  <c r="E31" i="43"/>
  <c r="C31" i="43"/>
  <c r="D31" i="43" s="1"/>
  <c r="E29" i="43"/>
  <c r="C29" i="43"/>
  <c r="E28" i="43"/>
  <c r="C28" i="43"/>
  <c r="D28" i="43" s="1"/>
  <c r="E27" i="43"/>
  <c r="C27" i="43"/>
  <c r="D27" i="43" s="1"/>
  <c r="F26" i="43"/>
  <c r="F25" i="43" s="1"/>
  <c r="E26" i="43"/>
  <c r="C26" i="43"/>
  <c r="D26" i="43" s="1"/>
  <c r="E25" i="43"/>
  <c r="C25" i="43"/>
  <c r="D25" i="43" s="1"/>
  <c r="C23" i="43"/>
  <c r="D23" i="43" s="1"/>
  <c r="E22" i="43"/>
  <c r="C22" i="43"/>
  <c r="D22" i="43" s="1"/>
  <c r="E21" i="43"/>
  <c r="C21" i="43"/>
  <c r="D21" i="43" s="1"/>
  <c r="E20" i="43"/>
  <c r="C20" i="43"/>
  <c r="D20" i="43" s="1"/>
  <c r="F19" i="43"/>
  <c r="F18" i="43" s="1"/>
  <c r="E19" i="43"/>
  <c r="C19" i="43"/>
  <c r="D19" i="43" s="1"/>
  <c r="E18" i="43"/>
  <c r="C18" i="43"/>
  <c r="E16" i="43"/>
  <c r="C16" i="43"/>
  <c r="D16" i="43" s="1"/>
  <c r="F15" i="43"/>
  <c r="F14" i="43" s="1"/>
  <c r="E15" i="43"/>
  <c r="C15" i="43"/>
  <c r="E14" i="43"/>
  <c r="C14" i="43"/>
  <c r="D14" i="43" s="1"/>
  <c r="E12" i="43"/>
  <c r="C12" i="43"/>
  <c r="D12" i="43" s="1"/>
  <c r="E11" i="43"/>
  <c r="C11" i="43"/>
  <c r="D11" i="43" s="1"/>
  <c r="F10" i="43"/>
  <c r="F9" i="43" s="1"/>
  <c r="E10" i="43"/>
  <c r="C10" i="43"/>
  <c r="D10" i="43" s="1"/>
  <c r="E9" i="43"/>
  <c r="C9" i="43"/>
  <c r="D9" i="43" s="1"/>
  <c r="E7" i="43"/>
  <c r="C7" i="43"/>
  <c r="D7" i="43" s="1"/>
  <c r="E78" i="42"/>
  <c r="C78" i="42"/>
  <c r="D78" i="42" s="1"/>
  <c r="E77" i="42"/>
  <c r="C77" i="42"/>
  <c r="D77" i="42" s="1"/>
  <c r="E76" i="42"/>
  <c r="C76" i="42"/>
  <c r="D76" i="42" s="1"/>
  <c r="E75" i="42"/>
  <c r="C75" i="42"/>
  <c r="D75" i="42" s="1"/>
  <c r="C72" i="42"/>
  <c r="D72" i="42" s="1"/>
  <c r="C71" i="42"/>
  <c r="D71" i="42" s="1"/>
  <c r="E70" i="42"/>
  <c r="C70" i="42"/>
  <c r="D70" i="42" s="1"/>
  <c r="F69" i="42"/>
  <c r="F68" i="42" s="1"/>
  <c r="E69" i="42"/>
  <c r="C69" i="42"/>
  <c r="D69" i="42" s="1"/>
  <c r="E68" i="42"/>
  <c r="C68" i="42"/>
  <c r="D68" i="42" s="1"/>
  <c r="E67" i="42"/>
  <c r="C67" i="42"/>
  <c r="D67" i="42" s="1"/>
  <c r="E65" i="42"/>
  <c r="C65" i="42"/>
  <c r="D65" i="42" s="1"/>
  <c r="C64" i="42"/>
  <c r="D64" i="42" s="1"/>
  <c r="F63" i="42"/>
  <c r="F62" i="42" s="1"/>
  <c r="E63" i="42"/>
  <c r="C63" i="42"/>
  <c r="D63" i="42" s="1"/>
  <c r="E62" i="42"/>
  <c r="C62" i="42"/>
  <c r="E61" i="42"/>
  <c r="C61" i="42"/>
  <c r="D61" i="42" s="1"/>
  <c r="C59" i="42"/>
  <c r="D59" i="42" s="1"/>
  <c r="E58" i="42"/>
  <c r="C58" i="42"/>
  <c r="D58" i="42" s="1"/>
  <c r="E57" i="42"/>
  <c r="C57" i="42"/>
  <c r="D57" i="42" s="1"/>
  <c r="F56" i="42"/>
  <c r="F55" i="42" s="1"/>
  <c r="E56" i="42"/>
  <c r="C56" i="42"/>
  <c r="D56" i="42" s="1"/>
  <c r="E55" i="42"/>
  <c r="C55" i="42"/>
  <c r="E54" i="42"/>
  <c r="C54" i="42"/>
  <c r="F52" i="42"/>
  <c r="F51" i="42" s="1"/>
  <c r="E52" i="42"/>
  <c r="C52" i="42"/>
  <c r="E51" i="42"/>
  <c r="C51" i="42"/>
  <c r="D51" i="42" s="1"/>
  <c r="E50" i="42"/>
  <c r="C50" i="42"/>
  <c r="E48" i="42"/>
  <c r="C48" i="42"/>
  <c r="D48" i="42" s="1"/>
  <c r="F47" i="42"/>
  <c r="F46" i="42" s="1"/>
  <c r="E47" i="42"/>
  <c r="C47" i="42"/>
  <c r="E46" i="42"/>
  <c r="C46" i="42"/>
  <c r="D46" i="42" s="1"/>
  <c r="E44" i="42"/>
  <c r="C44" i="42"/>
  <c r="D44" i="42" s="1"/>
  <c r="E42" i="42"/>
  <c r="C42" i="42"/>
  <c r="D42" i="42" s="1"/>
  <c r="E41" i="42"/>
  <c r="C41" i="42"/>
  <c r="D41" i="42" s="1"/>
  <c r="E40" i="42"/>
  <c r="C40" i="42"/>
  <c r="D40" i="42" s="1"/>
  <c r="E39" i="42"/>
  <c r="C39" i="42"/>
  <c r="D39" i="42" s="1"/>
  <c r="C36" i="42"/>
  <c r="D36" i="42" s="1"/>
  <c r="E35" i="42"/>
  <c r="C35" i="42"/>
  <c r="D35" i="42" s="1"/>
  <c r="E34" i="42"/>
  <c r="C34" i="42"/>
  <c r="D34" i="42" s="1"/>
  <c r="E33" i="42"/>
  <c r="C33" i="42"/>
  <c r="D33" i="42" s="1"/>
  <c r="F32" i="42"/>
  <c r="F31" i="42" s="1"/>
  <c r="E32" i="42"/>
  <c r="C32" i="42"/>
  <c r="E31" i="42"/>
  <c r="C31" i="42"/>
  <c r="D31" i="42" s="1"/>
  <c r="E29" i="42"/>
  <c r="C29" i="42"/>
  <c r="D29" i="42" s="1"/>
  <c r="E28" i="42"/>
  <c r="C28" i="42"/>
  <c r="D28" i="42" s="1"/>
  <c r="E27" i="42"/>
  <c r="C27" i="42"/>
  <c r="D27" i="42" s="1"/>
  <c r="F26" i="42"/>
  <c r="F25" i="42" s="1"/>
  <c r="E26" i="42"/>
  <c r="C26" i="42"/>
  <c r="D26" i="42" s="1"/>
  <c r="E25" i="42"/>
  <c r="C25" i="42"/>
  <c r="D25" i="42" s="1"/>
  <c r="C23" i="42"/>
  <c r="D23" i="42" s="1"/>
  <c r="E22" i="42"/>
  <c r="C22" i="42"/>
  <c r="D22" i="42" s="1"/>
  <c r="E21" i="42"/>
  <c r="C21" i="42"/>
  <c r="D21" i="42" s="1"/>
  <c r="E20" i="42"/>
  <c r="C20" i="42"/>
  <c r="D20" i="42" s="1"/>
  <c r="F19" i="42"/>
  <c r="F18" i="42" s="1"/>
  <c r="E19" i="42"/>
  <c r="C19" i="42"/>
  <c r="D19" i="42" s="1"/>
  <c r="E18" i="42"/>
  <c r="C18" i="42"/>
  <c r="D18" i="42" s="1"/>
  <c r="E16" i="42"/>
  <c r="C16" i="42"/>
  <c r="D16" i="42" s="1"/>
  <c r="F15" i="42"/>
  <c r="F14" i="42" s="1"/>
  <c r="E15" i="42"/>
  <c r="C15" i="42"/>
  <c r="E14" i="42"/>
  <c r="C14" i="42"/>
  <c r="D14" i="42" s="1"/>
  <c r="E12" i="42"/>
  <c r="C12" i="42"/>
  <c r="D12" i="42" s="1"/>
  <c r="E11" i="42"/>
  <c r="C11" i="42"/>
  <c r="D11" i="42" s="1"/>
  <c r="F10" i="42"/>
  <c r="F9" i="42" s="1"/>
  <c r="E10" i="42"/>
  <c r="C10" i="42"/>
  <c r="E9" i="42"/>
  <c r="C9" i="42"/>
  <c r="D9" i="42" s="1"/>
  <c r="E7" i="42"/>
  <c r="C7" i="42"/>
  <c r="D7" i="42" s="1"/>
  <c r="F61" i="41"/>
  <c r="E61" i="41"/>
  <c r="C61" i="41"/>
  <c r="G61" i="41" s="1"/>
  <c r="F60" i="41"/>
  <c r="E60" i="41"/>
  <c r="C60" i="41"/>
  <c r="G60" i="41" s="1"/>
  <c r="F59" i="41"/>
  <c r="E59" i="41"/>
  <c r="C59" i="41"/>
  <c r="F58" i="41"/>
  <c r="E58" i="41"/>
  <c r="C58" i="41"/>
  <c r="E56" i="41"/>
  <c r="C56" i="41"/>
  <c r="D56" i="41" s="1"/>
  <c r="E53" i="41"/>
  <c r="C53" i="41"/>
  <c r="D53" i="41" s="1"/>
  <c r="E52" i="41"/>
  <c r="C52" i="41"/>
  <c r="D52" i="41" s="1"/>
  <c r="E50" i="41"/>
  <c r="C50" i="41"/>
  <c r="D50" i="41" s="1"/>
  <c r="C48" i="41"/>
  <c r="D48" i="41" s="1"/>
  <c r="F47" i="41"/>
  <c r="E47" i="41"/>
  <c r="C47" i="41"/>
  <c r="F46" i="41"/>
  <c r="E46" i="41"/>
  <c r="C46" i="41"/>
  <c r="F45" i="41"/>
  <c r="E45" i="41"/>
  <c r="C45" i="41"/>
  <c r="D45" i="41" s="1"/>
  <c r="E43" i="41"/>
  <c r="C43" i="41"/>
  <c r="D43" i="41" s="1"/>
  <c r="C41" i="41"/>
  <c r="D41" i="41" s="1"/>
  <c r="E40" i="41"/>
  <c r="C40" i="41"/>
  <c r="D40" i="41" s="1"/>
  <c r="E39" i="41"/>
  <c r="C39" i="41"/>
  <c r="D39" i="41" s="1"/>
  <c r="E38" i="41"/>
  <c r="C38" i="41"/>
  <c r="D38" i="41" s="1"/>
  <c r="E37" i="41"/>
  <c r="C37" i="41"/>
  <c r="D37" i="41" s="1"/>
  <c r="E36" i="41"/>
  <c r="C36" i="41"/>
  <c r="D36" i="41" s="1"/>
  <c r="E35" i="41"/>
  <c r="C35" i="41"/>
  <c r="D35" i="41" s="1"/>
  <c r="E34" i="41"/>
  <c r="C34" i="41"/>
  <c r="D34" i="41" s="1"/>
  <c r="E33" i="41"/>
  <c r="C33" i="41"/>
  <c r="D33" i="41" s="1"/>
  <c r="E32" i="41"/>
  <c r="C32" i="41"/>
  <c r="D32" i="41" s="1"/>
  <c r="E30" i="41"/>
  <c r="C30" i="41"/>
  <c r="D30" i="41" s="1"/>
  <c r="C28" i="41"/>
  <c r="D28" i="41" s="1"/>
  <c r="F26" i="41"/>
  <c r="E26" i="41"/>
  <c r="C26" i="41"/>
  <c r="D26" i="41" s="1"/>
  <c r="F25" i="41"/>
  <c r="E25" i="41"/>
  <c r="C25" i="41"/>
  <c r="G25" i="41" s="1"/>
  <c r="F24" i="41"/>
  <c r="E24" i="41"/>
  <c r="C24" i="41"/>
  <c r="G24" i="41" s="1"/>
  <c r="F23" i="41"/>
  <c r="E23" i="41"/>
  <c r="C23" i="41"/>
  <c r="G23" i="41" s="1"/>
  <c r="F22" i="41"/>
  <c r="E22" i="41"/>
  <c r="C22" i="41"/>
  <c r="D22" i="41" s="1"/>
  <c r="F21" i="41"/>
  <c r="E21" i="41"/>
  <c r="C21" i="41"/>
  <c r="G21" i="41" s="1"/>
  <c r="F20" i="41"/>
  <c r="E20" i="41"/>
  <c r="C20" i="41"/>
  <c r="D20" i="41" s="1"/>
  <c r="F19" i="41"/>
  <c r="E19" i="41"/>
  <c r="C19" i="41"/>
  <c r="G19" i="41" s="1"/>
  <c r="F18" i="41"/>
  <c r="E18" i="41"/>
  <c r="C18" i="41"/>
  <c r="D18" i="41" s="1"/>
  <c r="F17" i="41"/>
  <c r="E17" i="41"/>
  <c r="C17" i="41"/>
  <c r="D17" i="41" s="1"/>
  <c r="E15" i="41"/>
  <c r="C15" i="41"/>
  <c r="D15" i="41" s="1"/>
  <c r="C14" i="41"/>
  <c r="D14" i="41" s="1"/>
  <c r="E13" i="41"/>
  <c r="C13" i="41"/>
  <c r="D13" i="41" s="1"/>
  <c r="F12" i="41"/>
  <c r="E12" i="41"/>
  <c r="C12" i="41"/>
  <c r="G12" i="41" s="1"/>
  <c r="E10" i="41"/>
  <c r="C10" i="41"/>
  <c r="D10" i="41" s="1"/>
  <c r="F9" i="41"/>
  <c r="E9" i="41"/>
  <c r="C9" i="41"/>
  <c r="G9" i="41" s="1"/>
  <c r="F7" i="41"/>
  <c r="E7" i="41"/>
  <c r="C7" i="41"/>
  <c r="D7" i="41" s="1"/>
  <c r="F61" i="40"/>
  <c r="E61" i="40"/>
  <c r="C61" i="40"/>
  <c r="D61" i="40" s="1"/>
  <c r="F60" i="40"/>
  <c r="E60" i="40"/>
  <c r="C60" i="40"/>
  <c r="G60" i="40" s="1"/>
  <c r="F59" i="40"/>
  <c r="E59" i="40"/>
  <c r="C59" i="40"/>
  <c r="G59" i="40" s="1"/>
  <c r="F58" i="40"/>
  <c r="E58" i="40"/>
  <c r="C58" i="40"/>
  <c r="D58" i="40" s="1"/>
  <c r="E56" i="40"/>
  <c r="C56" i="40"/>
  <c r="D56" i="40" s="1"/>
  <c r="E53" i="40"/>
  <c r="C53" i="40"/>
  <c r="D53" i="40" s="1"/>
  <c r="E52" i="40"/>
  <c r="C52" i="40"/>
  <c r="D52" i="40" s="1"/>
  <c r="E50" i="40"/>
  <c r="C50" i="40"/>
  <c r="D50" i="40" s="1"/>
  <c r="F48" i="40"/>
  <c r="C48" i="40"/>
  <c r="D48" i="40" s="1"/>
  <c r="F47" i="40"/>
  <c r="E47" i="40"/>
  <c r="C47" i="40"/>
  <c r="D47" i="40" s="1"/>
  <c r="F46" i="40"/>
  <c r="E46" i="40"/>
  <c r="C46" i="40"/>
  <c r="G46" i="40" s="1"/>
  <c r="F45" i="40"/>
  <c r="E45" i="40"/>
  <c r="C45" i="40"/>
  <c r="D45" i="40" s="1"/>
  <c r="E43" i="40"/>
  <c r="C43" i="40"/>
  <c r="D43" i="40" s="1"/>
  <c r="E41" i="40"/>
  <c r="C41" i="40"/>
  <c r="D41" i="40" s="1"/>
  <c r="E40" i="40"/>
  <c r="C40" i="40"/>
  <c r="D40" i="40" s="1"/>
  <c r="E39" i="40"/>
  <c r="C39" i="40"/>
  <c r="D39" i="40" s="1"/>
  <c r="E38" i="40"/>
  <c r="C38" i="40"/>
  <c r="D38" i="40" s="1"/>
  <c r="E37" i="40"/>
  <c r="C37" i="40"/>
  <c r="D37" i="40" s="1"/>
  <c r="E36" i="40"/>
  <c r="C36" i="40"/>
  <c r="D36" i="40" s="1"/>
  <c r="E35" i="40"/>
  <c r="C35" i="40"/>
  <c r="D35" i="40" s="1"/>
  <c r="E34" i="40"/>
  <c r="C34" i="40"/>
  <c r="D34" i="40" s="1"/>
  <c r="E33" i="40"/>
  <c r="C33" i="40"/>
  <c r="D33" i="40" s="1"/>
  <c r="E32" i="40"/>
  <c r="C32" i="40"/>
  <c r="D32" i="40" s="1"/>
  <c r="E30" i="40"/>
  <c r="C30" i="40"/>
  <c r="D30" i="40" s="1"/>
  <c r="C28" i="40"/>
  <c r="D28" i="40" s="1"/>
  <c r="F26" i="40"/>
  <c r="E26" i="40"/>
  <c r="C26" i="40"/>
  <c r="G26" i="40" s="1"/>
  <c r="F25" i="40"/>
  <c r="E25" i="40"/>
  <c r="C25" i="40"/>
  <c r="D25" i="40" s="1"/>
  <c r="F24" i="40"/>
  <c r="E24" i="40"/>
  <c r="C24" i="40"/>
  <c r="G24" i="40" s="1"/>
  <c r="F23" i="40"/>
  <c r="E23" i="40"/>
  <c r="C23" i="40"/>
  <c r="D23" i="40" s="1"/>
  <c r="F22" i="40"/>
  <c r="E22" i="40"/>
  <c r="C22" i="40"/>
  <c r="D22" i="40" s="1"/>
  <c r="F21" i="40"/>
  <c r="E21" i="40"/>
  <c r="C21" i="40"/>
  <c r="G21" i="40" s="1"/>
  <c r="F20" i="40"/>
  <c r="E20" i="40"/>
  <c r="C20" i="40"/>
  <c r="D20" i="40" s="1"/>
  <c r="F19" i="40"/>
  <c r="E19" i="40"/>
  <c r="C19" i="40"/>
  <c r="D19" i="40" s="1"/>
  <c r="F18" i="40"/>
  <c r="E18" i="40"/>
  <c r="C18" i="40"/>
  <c r="G18" i="40" s="1"/>
  <c r="F17" i="40"/>
  <c r="E17" i="40"/>
  <c r="C17" i="40"/>
  <c r="D17" i="40" s="1"/>
  <c r="E15" i="40"/>
  <c r="C15" i="40"/>
  <c r="D15" i="40" s="1"/>
  <c r="E14" i="40"/>
  <c r="C14" i="40"/>
  <c r="D14" i="40" s="1"/>
  <c r="E13" i="40"/>
  <c r="C13" i="40"/>
  <c r="D13" i="40" s="1"/>
  <c r="F12" i="40"/>
  <c r="E12" i="40"/>
  <c r="C12" i="40"/>
  <c r="D12" i="40" s="1"/>
  <c r="E10" i="40"/>
  <c r="C10" i="40"/>
  <c r="D10" i="40" s="1"/>
  <c r="F9" i="40"/>
  <c r="E9" i="40"/>
  <c r="C9" i="40"/>
  <c r="D9" i="40" s="1"/>
  <c r="F7" i="40"/>
  <c r="E7" i="40"/>
  <c r="C7" i="40"/>
  <c r="D7" i="40" s="1"/>
  <c r="F61" i="39"/>
  <c r="E61" i="39"/>
  <c r="C61" i="39"/>
  <c r="D61" i="39" s="1"/>
  <c r="F60" i="39"/>
  <c r="E60" i="39"/>
  <c r="C60" i="39"/>
  <c r="G60" i="39" s="1"/>
  <c r="F59" i="39"/>
  <c r="E59" i="39"/>
  <c r="C59" i="39"/>
  <c r="G59" i="39" s="1"/>
  <c r="F58" i="39"/>
  <c r="E58" i="39"/>
  <c r="C58" i="39"/>
  <c r="G58" i="39" s="1"/>
  <c r="E56" i="39"/>
  <c r="C56" i="39"/>
  <c r="D56" i="39" s="1"/>
  <c r="E53" i="39"/>
  <c r="C53" i="39"/>
  <c r="D53" i="39" s="1"/>
  <c r="E52" i="39"/>
  <c r="C52" i="39"/>
  <c r="D52" i="39" s="1"/>
  <c r="E50" i="39"/>
  <c r="C50" i="39"/>
  <c r="D50" i="39" s="1"/>
  <c r="C48" i="39"/>
  <c r="D48" i="39" s="1"/>
  <c r="F47" i="39"/>
  <c r="E47" i="39"/>
  <c r="C47" i="39"/>
  <c r="G47" i="39" s="1"/>
  <c r="F46" i="39"/>
  <c r="E46" i="39"/>
  <c r="C46" i="39"/>
  <c r="D46" i="39" s="1"/>
  <c r="F45" i="39"/>
  <c r="E45" i="39"/>
  <c r="C45" i="39"/>
  <c r="D45" i="39" s="1"/>
  <c r="E43" i="39"/>
  <c r="C43" i="39"/>
  <c r="D43" i="39" s="1"/>
  <c r="C41" i="39"/>
  <c r="D41" i="39" s="1"/>
  <c r="E40" i="39"/>
  <c r="C40" i="39"/>
  <c r="D40" i="39" s="1"/>
  <c r="E39" i="39"/>
  <c r="C39" i="39"/>
  <c r="D39" i="39" s="1"/>
  <c r="E38" i="39"/>
  <c r="C38" i="39"/>
  <c r="D38" i="39" s="1"/>
  <c r="E37" i="39"/>
  <c r="C37" i="39"/>
  <c r="D37" i="39" s="1"/>
  <c r="E36" i="39"/>
  <c r="C36" i="39"/>
  <c r="D36" i="39" s="1"/>
  <c r="E35" i="39"/>
  <c r="C35" i="39"/>
  <c r="D35" i="39" s="1"/>
  <c r="E34" i="39"/>
  <c r="C34" i="39"/>
  <c r="D34" i="39" s="1"/>
  <c r="E33" i="39"/>
  <c r="C33" i="39"/>
  <c r="D33" i="39" s="1"/>
  <c r="E32" i="39"/>
  <c r="C32" i="39"/>
  <c r="D32" i="39" s="1"/>
  <c r="E30" i="39"/>
  <c r="C30" i="39"/>
  <c r="D30" i="39" s="1"/>
  <c r="C28" i="39"/>
  <c r="D28" i="39" s="1"/>
  <c r="F26" i="39"/>
  <c r="E26" i="39"/>
  <c r="C26" i="39"/>
  <c r="D26" i="39" s="1"/>
  <c r="F25" i="39"/>
  <c r="E25" i="39"/>
  <c r="C25" i="39"/>
  <c r="G25" i="39" s="1"/>
  <c r="F24" i="39"/>
  <c r="E24" i="39"/>
  <c r="C24" i="39"/>
  <c r="D24" i="39" s="1"/>
  <c r="F23" i="39"/>
  <c r="E23" i="39"/>
  <c r="C23" i="39"/>
  <c r="G23" i="39" s="1"/>
  <c r="F22" i="39"/>
  <c r="E22" i="39"/>
  <c r="C22" i="39"/>
  <c r="G22" i="39" s="1"/>
  <c r="F21" i="39"/>
  <c r="E21" i="39"/>
  <c r="C21" i="39"/>
  <c r="G21" i="39" s="1"/>
  <c r="F20" i="39"/>
  <c r="E20" i="39"/>
  <c r="C20" i="39"/>
  <c r="D20" i="39" s="1"/>
  <c r="F19" i="39"/>
  <c r="E19" i="39"/>
  <c r="C19" i="39"/>
  <c r="G19" i="39" s="1"/>
  <c r="F18" i="39"/>
  <c r="E18" i="39"/>
  <c r="C18" i="39"/>
  <c r="D18" i="39" s="1"/>
  <c r="F17" i="39"/>
  <c r="E17" i="39"/>
  <c r="C17" i="39"/>
  <c r="G17" i="39" s="1"/>
  <c r="E15" i="39"/>
  <c r="C15" i="39"/>
  <c r="D15" i="39" s="1"/>
  <c r="E14" i="39"/>
  <c r="C14" i="39"/>
  <c r="D14" i="39" s="1"/>
  <c r="E13" i="39"/>
  <c r="C13" i="39"/>
  <c r="D13" i="39" s="1"/>
  <c r="F12" i="39"/>
  <c r="E12" i="39"/>
  <c r="C12" i="39"/>
  <c r="G12" i="39" s="1"/>
  <c r="E10" i="39"/>
  <c r="C10" i="39"/>
  <c r="D10" i="39" s="1"/>
  <c r="F9" i="39"/>
  <c r="E9" i="39"/>
  <c r="C9" i="39"/>
  <c r="G9" i="39" s="1"/>
  <c r="F7" i="39"/>
  <c r="E7" i="39"/>
  <c r="C7" i="39"/>
  <c r="D7" i="39" s="1"/>
  <c r="F61" i="38"/>
  <c r="E61" i="38"/>
  <c r="C61" i="38"/>
  <c r="D61" i="38" s="1"/>
  <c r="F60" i="38"/>
  <c r="E60" i="38"/>
  <c r="C60" i="38"/>
  <c r="G60" i="38" s="1"/>
  <c r="F59" i="38"/>
  <c r="E59" i="38"/>
  <c r="C59" i="38"/>
  <c r="D59" i="38" s="1"/>
  <c r="F58" i="38"/>
  <c r="E58" i="38"/>
  <c r="C58" i="38"/>
  <c r="G58" i="38" s="1"/>
  <c r="E56" i="38"/>
  <c r="C56" i="38"/>
  <c r="D56" i="38" s="1"/>
  <c r="E53" i="38"/>
  <c r="C53" i="38"/>
  <c r="D53" i="38" s="1"/>
  <c r="E52" i="38"/>
  <c r="C52" i="38"/>
  <c r="D52" i="38" s="1"/>
  <c r="E50" i="38"/>
  <c r="C50" i="38"/>
  <c r="D50" i="38" s="1"/>
  <c r="C48" i="38"/>
  <c r="D48" i="38" s="1"/>
  <c r="F47" i="38"/>
  <c r="E47" i="38"/>
  <c r="C47" i="38"/>
  <c r="D47" i="38" s="1"/>
  <c r="F46" i="38"/>
  <c r="E46" i="38"/>
  <c r="C46" i="38"/>
  <c r="D46" i="38" s="1"/>
  <c r="F45" i="38"/>
  <c r="E45" i="38"/>
  <c r="C45" i="38"/>
  <c r="G45" i="38" s="1"/>
  <c r="E43" i="38"/>
  <c r="C43" i="38"/>
  <c r="D43" i="38" s="1"/>
  <c r="C41" i="38"/>
  <c r="D41" i="38" s="1"/>
  <c r="E40" i="38"/>
  <c r="C40" i="38"/>
  <c r="D40" i="38" s="1"/>
  <c r="E39" i="38"/>
  <c r="C39" i="38"/>
  <c r="D39" i="38" s="1"/>
  <c r="E38" i="38"/>
  <c r="C38" i="38"/>
  <c r="D38" i="38" s="1"/>
  <c r="E37" i="38"/>
  <c r="C37" i="38"/>
  <c r="D37" i="38" s="1"/>
  <c r="E36" i="38"/>
  <c r="C36" i="38"/>
  <c r="D36" i="38" s="1"/>
  <c r="E35" i="38"/>
  <c r="C35" i="38"/>
  <c r="D35" i="38" s="1"/>
  <c r="E34" i="38"/>
  <c r="C34" i="38"/>
  <c r="D34" i="38" s="1"/>
  <c r="E33" i="38"/>
  <c r="C33" i="38"/>
  <c r="D33" i="38" s="1"/>
  <c r="E32" i="38"/>
  <c r="C32" i="38"/>
  <c r="D32" i="38" s="1"/>
  <c r="E30" i="38"/>
  <c r="C30" i="38"/>
  <c r="D30" i="38" s="1"/>
  <c r="C28" i="38"/>
  <c r="D28" i="38" s="1"/>
  <c r="F26" i="38"/>
  <c r="E26" i="38"/>
  <c r="C26" i="38"/>
  <c r="D26" i="38" s="1"/>
  <c r="F25" i="38"/>
  <c r="E25" i="38"/>
  <c r="C25" i="38"/>
  <c r="G25" i="38" s="1"/>
  <c r="F24" i="38"/>
  <c r="E24" i="38"/>
  <c r="C24" i="38"/>
  <c r="D24" i="38" s="1"/>
  <c r="F23" i="38"/>
  <c r="E23" i="38"/>
  <c r="C23" i="38"/>
  <c r="G23" i="38" s="1"/>
  <c r="F22" i="38"/>
  <c r="E22" i="38"/>
  <c r="C22" i="38"/>
  <c r="D22" i="38" s="1"/>
  <c r="F21" i="38"/>
  <c r="E21" i="38"/>
  <c r="C21" i="38"/>
  <c r="G21" i="38" s="1"/>
  <c r="F20" i="38"/>
  <c r="E20" i="38"/>
  <c r="C20" i="38"/>
  <c r="G20" i="38" s="1"/>
  <c r="F19" i="38"/>
  <c r="E19" i="38"/>
  <c r="C19" i="38"/>
  <c r="D19" i="38" s="1"/>
  <c r="F18" i="38"/>
  <c r="E18" i="38"/>
  <c r="C18" i="38"/>
  <c r="D18" i="38" s="1"/>
  <c r="F17" i="38"/>
  <c r="E17" i="38"/>
  <c r="C17" i="38"/>
  <c r="G17" i="38" s="1"/>
  <c r="E15" i="38"/>
  <c r="C15" i="38"/>
  <c r="D15" i="38" s="1"/>
  <c r="E14" i="38"/>
  <c r="C14" i="38"/>
  <c r="D14" i="38" s="1"/>
  <c r="E13" i="38"/>
  <c r="C13" i="38"/>
  <c r="D13" i="38" s="1"/>
  <c r="F12" i="38"/>
  <c r="E12" i="38"/>
  <c r="C12" i="38"/>
  <c r="G12" i="38" s="1"/>
  <c r="E10" i="38"/>
  <c r="C10" i="38"/>
  <c r="D10" i="38" s="1"/>
  <c r="F9" i="38"/>
  <c r="E9" i="38"/>
  <c r="C9" i="38"/>
  <c r="G9" i="38" s="1"/>
  <c r="F7" i="38"/>
  <c r="E7" i="38"/>
  <c r="C7" i="38"/>
  <c r="D7" i="38" s="1"/>
  <c r="E123" i="37"/>
  <c r="C123" i="37"/>
  <c r="D123" i="37" s="1"/>
  <c r="E119" i="37"/>
  <c r="C119" i="37"/>
  <c r="D119" i="37" s="1"/>
  <c r="E118" i="37"/>
  <c r="C118" i="37"/>
  <c r="D118" i="37" s="1"/>
  <c r="E115" i="37"/>
  <c r="C115" i="37"/>
  <c r="D115" i="37" s="1"/>
  <c r="E114" i="37"/>
  <c r="C114" i="37"/>
  <c r="D114" i="37" s="1"/>
  <c r="E111" i="37"/>
  <c r="C111" i="37"/>
  <c r="D111" i="37" s="1"/>
  <c r="E110" i="37"/>
  <c r="C110" i="37"/>
  <c r="D110" i="37" s="1"/>
  <c r="E109" i="37"/>
  <c r="C109" i="37"/>
  <c r="D109" i="37" s="1"/>
  <c r="C104" i="37"/>
  <c r="E103" i="37"/>
  <c r="C103" i="37"/>
  <c r="D103" i="37" s="1"/>
  <c r="E102" i="37"/>
  <c r="C102" i="37"/>
  <c r="D102" i="37" s="1"/>
  <c r="E101" i="37"/>
  <c r="C101" i="37"/>
  <c r="D101" i="37" s="1"/>
  <c r="E100" i="37"/>
  <c r="C100" i="37"/>
  <c r="D100" i="37" s="1"/>
  <c r="E99" i="37"/>
  <c r="C99" i="37"/>
  <c r="D99" i="37" s="1"/>
  <c r="F98" i="37"/>
  <c r="F97" i="37" s="1"/>
  <c r="E98" i="37"/>
  <c r="C98" i="37"/>
  <c r="D98" i="37" s="1"/>
  <c r="E97" i="37"/>
  <c r="C97" i="37"/>
  <c r="C95" i="37"/>
  <c r="D95" i="37" s="1"/>
  <c r="E94" i="37"/>
  <c r="C94" i="37"/>
  <c r="D94" i="37" s="1"/>
  <c r="E93" i="37"/>
  <c r="C93" i="37"/>
  <c r="D93" i="37" s="1"/>
  <c r="E92" i="37"/>
  <c r="C92" i="37"/>
  <c r="D92" i="37" s="1"/>
  <c r="E91" i="37"/>
  <c r="C91" i="37"/>
  <c r="D91" i="37" s="1"/>
  <c r="F90" i="37"/>
  <c r="F89" i="37" s="1"/>
  <c r="E90" i="37"/>
  <c r="C90" i="37"/>
  <c r="E89" i="37"/>
  <c r="C89" i="37"/>
  <c r="D89" i="37" s="1"/>
  <c r="E87" i="37"/>
  <c r="C87" i="37"/>
  <c r="D87" i="37" s="1"/>
  <c r="E86" i="37"/>
  <c r="C86" i="37"/>
  <c r="D86" i="37" s="1"/>
  <c r="F85" i="37"/>
  <c r="F84" i="37" s="1"/>
  <c r="E85" i="37"/>
  <c r="C85" i="37"/>
  <c r="E84" i="37"/>
  <c r="C84" i="37"/>
  <c r="E82" i="37"/>
  <c r="C82" i="37"/>
  <c r="D82" i="37" s="1"/>
  <c r="C80" i="37"/>
  <c r="D80" i="37" s="1"/>
  <c r="E79" i="37"/>
  <c r="C79" i="37"/>
  <c r="D79" i="37" s="1"/>
  <c r="E78" i="37"/>
  <c r="C78" i="37"/>
  <c r="D78" i="37" s="1"/>
  <c r="E77" i="37"/>
  <c r="C77" i="37"/>
  <c r="D77" i="37" s="1"/>
  <c r="E76" i="37"/>
  <c r="C76" i="37"/>
  <c r="D76" i="37" s="1"/>
  <c r="E75" i="37"/>
  <c r="C75" i="37"/>
  <c r="D75" i="37" s="1"/>
  <c r="F74" i="37"/>
  <c r="F73" i="37" s="1"/>
  <c r="E74" i="37"/>
  <c r="C74" i="37"/>
  <c r="E73" i="37"/>
  <c r="C73" i="37"/>
  <c r="D73" i="37" s="1"/>
  <c r="C71" i="37"/>
  <c r="D71" i="37" s="1"/>
  <c r="E70" i="37"/>
  <c r="C70" i="37"/>
  <c r="D70" i="37" s="1"/>
  <c r="E69" i="37"/>
  <c r="C69" i="37"/>
  <c r="D69" i="37" s="1"/>
  <c r="E68" i="37"/>
  <c r="C68" i="37"/>
  <c r="D68" i="37" s="1"/>
  <c r="E67" i="37"/>
  <c r="C67" i="37"/>
  <c r="D67" i="37" s="1"/>
  <c r="F66" i="37"/>
  <c r="F65" i="37" s="1"/>
  <c r="E66" i="37"/>
  <c r="C66" i="37"/>
  <c r="E65" i="37"/>
  <c r="C65" i="37"/>
  <c r="E63" i="37"/>
  <c r="C63" i="37"/>
  <c r="D63" i="37" s="1"/>
  <c r="F62" i="37"/>
  <c r="F60" i="37" s="1"/>
  <c r="E62" i="37"/>
  <c r="C62" i="37"/>
  <c r="F61" i="37"/>
  <c r="F59" i="37" s="1"/>
  <c r="E61" i="37"/>
  <c r="C61" i="37"/>
  <c r="D61" i="37" s="1"/>
  <c r="E60" i="37"/>
  <c r="C60" i="37"/>
  <c r="D60" i="37" s="1"/>
  <c r="E59" i="37"/>
  <c r="C59" i="37"/>
  <c r="E57" i="37"/>
  <c r="C57" i="37"/>
  <c r="D57" i="37" s="1"/>
  <c r="E51" i="37"/>
  <c r="C51" i="37"/>
  <c r="D51" i="37" s="1"/>
  <c r="F50" i="37"/>
  <c r="F49" i="37" s="1"/>
  <c r="E50" i="37"/>
  <c r="C50" i="37"/>
  <c r="E49" i="37"/>
  <c r="C49" i="37"/>
  <c r="C47" i="37"/>
  <c r="D47" i="37" s="1"/>
  <c r="E46" i="37"/>
  <c r="C46" i="37"/>
  <c r="D46" i="37" s="1"/>
  <c r="E45" i="37"/>
  <c r="C45" i="37"/>
  <c r="D45" i="37" s="1"/>
  <c r="E44" i="37"/>
  <c r="C44" i="37"/>
  <c r="D44" i="37" s="1"/>
  <c r="E43" i="37"/>
  <c r="C43" i="37"/>
  <c r="D43" i="37" s="1"/>
  <c r="E42" i="37"/>
  <c r="C42" i="37"/>
  <c r="D42" i="37" s="1"/>
  <c r="F41" i="37"/>
  <c r="F40" i="37" s="1"/>
  <c r="E41" i="37"/>
  <c r="C41" i="37"/>
  <c r="D41" i="37" s="1"/>
  <c r="E40" i="37"/>
  <c r="C40" i="37"/>
  <c r="E38" i="37"/>
  <c r="C38" i="37"/>
  <c r="D38" i="37" s="1"/>
  <c r="F37" i="37"/>
  <c r="F36" i="37" s="1"/>
  <c r="E37" i="37"/>
  <c r="C37" i="37"/>
  <c r="D37" i="37" s="1"/>
  <c r="E36" i="37"/>
  <c r="C36" i="37"/>
  <c r="C34" i="37"/>
  <c r="D34" i="37" s="1"/>
  <c r="E33" i="37"/>
  <c r="C33" i="37"/>
  <c r="D33" i="37" s="1"/>
  <c r="E32" i="37"/>
  <c r="C32" i="37"/>
  <c r="D32" i="37" s="1"/>
  <c r="E31" i="37"/>
  <c r="C31" i="37"/>
  <c r="D31" i="37" s="1"/>
  <c r="E30" i="37"/>
  <c r="C30" i="37"/>
  <c r="D30" i="37" s="1"/>
  <c r="F29" i="37"/>
  <c r="F28" i="37" s="1"/>
  <c r="E29" i="37"/>
  <c r="C29" i="37"/>
  <c r="D29" i="37" s="1"/>
  <c r="E28" i="37"/>
  <c r="C28" i="37"/>
  <c r="E26" i="37"/>
  <c r="C26" i="37"/>
  <c r="D26" i="37" s="1"/>
  <c r="H24" i="37"/>
  <c r="E24" i="37"/>
  <c r="C24" i="37"/>
  <c r="D24" i="37" s="1"/>
  <c r="H22" i="37"/>
  <c r="E22" i="37"/>
  <c r="C22" i="37"/>
  <c r="D22" i="37" s="1"/>
  <c r="H21" i="37"/>
  <c r="F21" i="37"/>
  <c r="F20" i="37" s="1"/>
  <c r="E21" i="37"/>
  <c r="C21" i="37"/>
  <c r="H20" i="37"/>
  <c r="E20" i="37"/>
  <c r="C20" i="37"/>
  <c r="I20" i="37" s="1"/>
  <c r="E18" i="37"/>
  <c r="C18" i="37"/>
  <c r="D18" i="37" s="1"/>
  <c r="C16" i="37"/>
  <c r="D16" i="37" s="1"/>
  <c r="E15" i="37"/>
  <c r="C15" i="37"/>
  <c r="D15" i="37" s="1"/>
  <c r="E14" i="37"/>
  <c r="C14" i="37"/>
  <c r="D14" i="37" s="1"/>
  <c r="E13" i="37"/>
  <c r="C13" i="37"/>
  <c r="D13" i="37" s="1"/>
  <c r="E12" i="37"/>
  <c r="C12" i="37"/>
  <c r="D12" i="37" s="1"/>
  <c r="E11" i="37"/>
  <c r="C11" i="37"/>
  <c r="D11" i="37" s="1"/>
  <c r="F10" i="37"/>
  <c r="F9" i="37" s="1"/>
  <c r="E10" i="37"/>
  <c r="C10" i="37"/>
  <c r="E9" i="37"/>
  <c r="C9" i="37"/>
  <c r="E7" i="37"/>
  <c r="C7" i="37"/>
  <c r="D7" i="37" s="1"/>
  <c r="E123" i="36"/>
  <c r="C123" i="36"/>
  <c r="D123" i="36" s="1"/>
  <c r="E119" i="36"/>
  <c r="C119" i="36"/>
  <c r="D119" i="36" s="1"/>
  <c r="E118" i="36"/>
  <c r="C118" i="36"/>
  <c r="D118" i="36" s="1"/>
  <c r="E115" i="36"/>
  <c r="C115" i="36"/>
  <c r="D115" i="36" s="1"/>
  <c r="E114" i="36"/>
  <c r="C114" i="36"/>
  <c r="D114" i="36" s="1"/>
  <c r="E111" i="36"/>
  <c r="C111" i="36"/>
  <c r="D111" i="36" s="1"/>
  <c r="E110" i="36"/>
  <c r="C110" i="36"/>
  <c r="D110" i="36" s="1"/>
  <c r="E109" i="36"/>
  <c r="C109" i="36"/>
  <c r="D109" i="36" s="1"/>
  <c r="C104" i="36"/>
  <c r="D104" i="36" s="1"/>
  <c r="E103" i="36"/>
  <c r="C103" i="36"/>
  <c r="D103" i="36" s="1"/>
  <c r="E102" i="36"/>
  <c r="C102" i="36"/>
  <c r="D102" i="36" s="1"/>
  <c r="E101" i="36"/>
  <c r="C101" i="36"/>
  <c r="D101" i="36" s="1"/>
  <c r="E100" i="36"/>
  <c r="C100" i="36"/>
  <c r="D100" i="36" s="1"/>
  <c r="E99" i="36"/>
  <c r="C99" i="36"/>
  <c r="D99" i="36" s="1"/>
  <c r="F98" i="36"/>
  <c r="F97" i="36" s="1"/>
  <c r="E98" i="36"/>
  <c r="C98" i="36"/>
  <c r="D98" i="36" s="1"/>
  <c r="E97" i="36"/>
  <c r="C97" i="36"/>
  <c r="D97" i="36" s="1"/>
  <c r="C95" i="36"/>
  <c r="D95" i="36" s="1"/>
  <c r="E94" i="36"/>
  <c r="C94" i="36"/>
  <c r="D94" i="36" s="1"/>
  <c r="E93" i="36"/>
  <c r="C93" i="36"/>
  <c r="D93" i="36" s="1"/>
  <c r="E92" i="36"/>
  <c r="C92" i="36"/>
  <c r="D92" i="36" s="1"/>
  <c r="E91" i="36"/>
  <c r="C91" i="36"/>
  <c r="D91" i="36" s="1"/>
  <c r="F90" i="36"/>
  <c r="F89" i="36" s="1"/>
  <c r="E90" i="36"/>
  <c r="C90" i="36"/>
  <c r="E89" i="36"/>
  <c r="C89" i="36"/>
  <c r="D89" i="36" s="1"/>
  <c r="E87" i="36"/>
  <c r="C87" i="36"/>
  <c r="D87" i="36" s="1"/>
  <c r="E86" i="36"/>
  <c r="C86" i="36"/>
  <c r="D86" i="36" s="1"/>
  <c r="F85" i="36"/>
  <c r="F84" i="36" s="1"/>
  <c r="E85" i="36"/>
  <c r="C85" i="36"/>
  <c r="D85" i="36" s="1"/>
  <c r="E84" i="36"/>
  <c r="C84" i="36"/>
  <c r="D84" i="36" s="1"/>
  <c r="E82" i="36"/>
  <c r="C82" i="36"/>
  <c r="D82" i="36" s="1"/>
  <c r="C80" i="36"/>
  <c r="D80" i="36" s="1"/>
  <c r="E79" i="36"/>
  <c r="C79" i="36"/>
  <c r="D79" i="36" s="1"/>
  <c r="E78" i="36"/>
  <c r="C78" i="36"/>
  <c r="D78" i="36" s="1"/>
  <c r="E77" i="36"/>
  <c r="C77" i="36"/>
  <c r="D77" i="36" s="1"/>
  <c r="E76" i="36"/>
  <c r="C76" i="36"/>
  <c r="D76" i="36" s="1"/>
  <c r="E75" i="36"/>
  <c r="C75" i="36"/>
  <c r="D75" i="36" s="1"/>
  <c r="F74" i="36"/>
  <c r="F73" i="36" s="1"/>
  <c r="E74" i="36"/>
  <c r="C74" i="36"/>
  <c r="E73" i="36"/>
  <c r="C73" i="36"/>
  <c r="D73" i="36" s="1"/>
  <c r="C71" i="36"/>
  <c r="D71" i="36" s="1"/>
  <c r="E70" i="36"/>
  <c r="C70" i="36"/>
  <c r="D70" i="36" s="1"/>
  <c r="E69" i="36"/>
  <c r="C69" i="36"/>
  <c r="D69" i="36" s="1"/>
  <c r="E68" i="36"/>
  <c r="C68" i="36"/>
  <c r="D68" i="36" s="1"/>
  <c r="E67" i="36"/>
  <c r="C67" i="36"/>
  <c r="D67" i="36" s="1"/>
  <c r="F66" i="36"/>
  <c r="F65" i="36" s="1"/>
  <c r="E66" i="36"/>
  <c r="C66" i="36"/>
  <c r="E65" i="36"/>
  <c r="C65" i="36"/>
  <c r="D65" i="36" s="1"/>
  <c r="E63" i="36"/>
  <c r="C63" i="36"/>
  <c r="D63" i="36" s="1"/>
  <c r="F62" i="36"/>
  <c r="F60" i="36" s="1"/>
  <c r="E62" i="36"/>
  <c r="C62" i="36"/>
  <c r="D62" i="36" s="1"/>
  <c r="F61" i="36"/>
  <c r="F59" i="36" s="1"/>
  <c r="E61" i="36"/>
  <c r="C61" i="36"/>
  <c r="E60" i="36"/>
  <c r="C60" i="36"/>
  <c r="E59" i="36"/>
  <c r="C59" i="36"/>
  <c r="D59" i="36" s="1"/>
  <c r="E57" i="36"/>
  <c r="C57" i="36"/>
  <c r="D57" i="36" s="1"/>
  <c r="E51" i="36"/>
  <c r="C51" i="36"/>
  <c r="D51" i="36" s="1"/>
  <c r="F50" i="36"/>
  <c r="F49" i="36" s="1"/>
  <c r="E50" i="36"/>
  <c r="C50" i="36"/>
  <c r="D50" i="36" s="1"/>
  <c r="E49" i="36"/>
  <c r="C49" i="36"/>
  <c r="D49" i="36" s="1"/>
  <c r="C47" i="36"/>
  <c r="D47" i="36" s="1"/>
  <c r="E46" i="36"/>
  <c r="C46" i="36"/>
  <c r="D46" i="36" s="1"/>
  <c r="E45" i="36"/>
  <c r="C45" i="36"/>
  <c r="D45" i="36" s="1"/>
  <c r="E44" i="36"/>
  <c r="C44" i="36"/>
  <c r="D44" i="36" s="1"/>
  <c r="E43" i="36"/>
  <c r="C43" i="36"/>
  <c r="D43" i="36" s="1"/>
  <c r="E42" i="36"/>
  <c r="C42" i="36"/>
  <c r="D42" i="36" s="1"/>
  <c r="F41" i="36"/>
  <c r="F40" i="36" s="1"/>
  <c r="E41" i="36"/>
  <c r="C41" i="36"/>
  <c r="D41" i="36" s="1"/>
  <c r="E40" i="36"/>
  <c r="C40" i="36"/>
  <c r="D40" i="36" s="1"/>
  <c r="E38" i="36"/>
  <c r="C38" i="36"/>
  <c r="D38" i="36" s="1"/>
  <c r="F37" i="36"/>
  <c r="F36" i="36" s="1"/>
  <c r="E37" i="36"/>
  <c r="C37" i="36"/>
  <c r="D37" i="36" s="1"/>
  <c r="E36" i="36"/>
  <c r="C36" i="36"/>
  <c r="D36" i="36" s="1"/>
  <c r="C34" i="36"/>
  <c r="D34" i="36" s="1"/>
  <c r="E33" i="36"/>
  <c r="C33" i="36"/>
  <c r="D33" i="36" s="1"/>
  <c r="E32" i="36"/>
  <c r="C32" i="36"/>
  <c r="D32" i="36" s="1"/>
  <c r="E31" i="36"/>
  <c r="C31" i="36"/>
  <c r="D31" i="36" s="1"/>
  <c r="E30" i="36"/>
  <c r="C30" i="36"/>
  <c r="D30" i="36" s="1"/>
  <c r="F29" i="36"/>
  <c r="F28" i="36" s="1"/>
  <c r="E29" i="36"/>
  <c r="C29" i="36"/>
  <c r="D29" i="36" s="1"/>
  <c r="E28" i="36"/>
  <c r="C28" i="36"/>
  <c r="D28" i="36" s="1"/>
  <c r="E26" i="36"/>
  <c r="C26" i="36"/>
  <c r="D26" i="36" s="1"/>
  <c r="H24" i="36"/>
  <c r="E24" i="36"/>
  <c r="C24" i="36"/>
  <c r="D24" i="36" s="1"/>
  <c r="H22" i="36"/>
  <c r="E22" i="36"/>
  <c r="C22" i="36"/>
  <c r="H21" i="36"/>
  <c r="F21" i="36"/>
  <c r="F20" i="36" s="1"/>
  <c r="E21" i="36"/>
  <c r="C21" i="36"/>
  <c r="I21" i="36" s="1"/>
  <c r="H20" i="36"/>
  <c r="E20" i="36"/>
  <c r="C20" i="36"/>
  <c r="I20" i="36" s="1"/>
  <c r="E18" i="36"/>
  <c r="C18" i="36"/>
  <c r="D18" i="36" s="1"/>
  <c r="C16" i="36"/>
  <c r="D16" i="36" s="1"/>
  <c r="E15" i="36"/>
  <c r="C15" i="36"/>
  <c r="D15" i="36" s="1"/>
  <c r="E14" i="36"/>
  <c r="C14" i="36"/>
  <c r="D14" i="36" s="1"/>
  <c r="E13" i="36"/>
  <c r="C13" i="36"/>
  <c r="D13" i="36" s="1"/>
  <c r="E12" i="36"/>
  <c r="C12" i="36"/>
  <c r="D12" i="36" s="1"/>
  <c r="E11" i="36"/>
  <c r="C11" i="36"/>
  <c r="D11" i="36" s="1"/>
  <c r="F10" i="36"/>
  <c r="F9" i="36" s="1"/>
  <c r="E10" i="36"/>
  <c r="C10" i="36"/>
  <c r="D10" i="36" s="1"/>
  <c r="E9" i="36"/>
  <c r="C9" i="36"/>
  <c r="D9" i="36" s="1"/>
  <c r="E7" i="36"/>
  <c r="C7" i="36"/>
  <c r="D7" i="36" s="1"/>
  <c r="E123" i="35"/>
  <c r="C123" i="35"/>
  <c r="D123" i="35" s="1"/>
  <c r="E119" i="35"/>
  <c r="C119" i="35"/>
  <c r="D119" i="35" s="1"/>
  <c r="E118" i="35"/>
  <c r="C118" i="35"/>
  <c r="D118" i="35" s="1"/>
  <c r="E115" i="35"/>
  <c r="C115" i="35"/>
  <c r="D115" i="35" s="1"/>
  <c r="E114" i="35"/>
  <c r="C114" i="35"/>
  <c r="D114" i="35" s="1"/>
  <c r="E111" i="35"/>
  <c r="C111" i="35"/>
  <c r="D111" i="35" s="1"/>
  <c r="E110" i="35"/>
  <c r="C110" i="35"/>
  <c r="D110" i="35" s="1"/>
  <c r="E109" i="35"/>
  <c r="C109" i="35"/>
  <c r="D109" i="35" s="1"/>
  <c r="C104" i="35"/>
  <c r="D104" i="35" s="1"/>
  <c r="E103" i="35"/>
  <c r="C103" i="35"/>
  <c r="D103" i="35" s="1"/>
  <c r="E102" i="35"/>
  <c r="C102" i="35"/>
  <c r="D102" i="35" s="1"/>
  <c r="E101" i="35"/>
  <c r="C101" i="35"/>
  <c r="D101" i="35" s="1"/>
  <c r="E100" i="35"/>
  <c r="C100" i="35"/>
  <c r="D100" i="35" s="1"/>
  <c r="E99" i="35"/>
  <c r="C99" i="35"/>
  <c r="D99" i="35" s="1"/>
  <c r="F98" i="35"/>
  <c r="F97" i="35" s="1"/>
  <c r="E98" i="35"/>
  <c r="C98" i="35"/>
  <c r="E97" i="35"/>
  <c r="C97" i="35"/>
  <c r="D97" i="35" s="1"/>
  <c r="C95" i="35"/>
  <c r="D95" i="35" s="1"/>
  <c r="E94" i="35"/>
  <c r="C94" i="35"/>
  <c r="D94" i="35" s="1"/>
  <c r="E93" i="35"/>
  <c r="C93" i="35"/>
  <c r="D93" i="35" s="1"/>
  <c r="E92" i="35"/>
  <c r="C92" i="35"/>
  <c r="D92" i="35" s="1"/>
  <c r="E91" i="35"/>
  <c r="C91" i="35"/>
  <c r="D91" i="35" s="1"/>
  <c r="F90" i="35"/>
  <c r="F89" i="35" s="1"/>
  <c r="E90" i="35"/>
  <c r="C90" i="35"/>
  <c r="E89" i="35"/>
  <c r="C89" i="35"/>
  <c r="D89" i="35" s="1"/>
  <c r="E87" i="35"/>
  <c r="C87" i="35"/>
  <c r="D87" i="35" s="1"/>
  <c r="E86" i="35"/>
  <c r="C86" i="35"/>
  <c r="D86" i="35" s="1"/>
  <c r="F85" i="35"/>
  <c r="F84" i="35" s="1"/>
  <c r="E85" i="35"/>
  <c r="C85" i="35"/>
  <c r="E84" i="35"/>
  <c r="C84" i="35"/>
  <c r="D84" i="35" s="1"/>
  <c r="E82" i="35"/>
  <c r="C82" i="35"/>
  <c r="D82" i="35" s="1"/>
  <c r="C80" i="35"/>
  <c r="D80" i="35" s="1"/>
  <c r="E79" i="35"/>
  <c r="C79" i="35"/>
  <c r="D79" i="35" s="1"/>
  <c r="E78" i="35"/>
  <c r="C78" i="35"/>
  <c r="D78" i="35" s="1"/>
  <c r="E77" i="35"/>
  <c r="C77" i="35"/>
  <c r="D77" i="35" s="1"/>
  <c r="E76" i="35"/>
  <c r="C76" i="35"/>
  <c r="D76" i="35" s="1"/>
  <c r="E75" i="35"/>
  <c r="C75" i="35"/>
  <c r="D75" i="35" s="1"/>
  <c r="F74" i="35"/>
  <c r="F73" i="35" s="1"/>
  <c r="E74" i="35"/>
  <c r="C74" i="35"/>
  <c r="E73" i="35"/>
  <c r="C73" i="35"/>
  <c r="D73" i="35" s="1"/>
  <c r="C71" i="35"/>
  <c r="D71" i="35" s="1"/>
  <c r="E70" i="35"/>
  <c r="C70" i="35"/>
  <c r="D70" i="35" s="1"/>
  <c r="E69" i="35"/>
  <c r="C69" i="35"/>
  <c r="D69" i="35" s="1"/>
  <c r="E68" i="35"/>
  <c r="C68" i="35"/>
  <c r="D68" i="35" s="1"/>
  <c r="E67" i="35"/>
  <c r="C67" i="35"/>
  <c r="D67" i="35" s="1"/>
  <c r="F66" i="35"/>
  <c r="F65" i="35" s="1"/>
  <c r="E66" i="35"/>
  <c r="C66" i="35"/>
  <c r="E65" i="35"/>
  <c r="C65" i="35"/>
  <c r="D65" i="35" s="1"/>
  <c r="E63" i="35"/>
  <c r="C63" i="35"/>
  <c r="D63" i="35" s="1"/>
  <c r="F62" i="35"/>
  <c r="F60" i="35" s="1"/>
  <c r="E62" i="35"/>
  <c r="C62" i="35"/>
  <c r="D62" i="35" s="1"/>
  <c r="F61" i="35"/>
  <c r="F59" i="35" s="1"/>
  <c r="E61" i="35"/>
  <c r="C61" i="35"/>
  <c r="D61" i="35" s="1"/>
  <c r="E60" i="35"/>
  <c r="C60" i="35"/>
  <c r="G61" i="35" s="1"/>
  <c r="E59" i="35"/>
  <c r="C59" i="35"/>
  <c r="D59" i="35" s="1"/>
  <c r="E57" i="35"/>
  <c r="C57" i="35"/>
  <c r="D57" i="35" s="1"/>
  <c r="E51" i="35"/>
  <c r="C51" i="35"/>
  <c r="F50" i="35"/>
  <c r="F49" i="35" s="1"/>
  <c r="E50" i="35"/>
  <c r="C50" i="35"/>
  <c r="D50" i="35" s="1"/>
  <c r="E49" i="35"/>
  <c r="C49" i="35"/>
  <c r="D49" i="35" s="1"/>
  <c r="C47" i="35"/>
  <c r="D47" i="35" s="1"/>
  <c r="E46" i="35"/>
  <c r="C46" i="35"/>
  <c r="D46" i="35" s="1"/>
  <c r="E45" i="35"/>
  <c r="C45" i="35"/>
  <c r="D45" i="35" s="1"/>
  <c r="E44" i="35"/>
  <c r="C44" i="35"/>
  <c r="D44" i="35" s="1"/>
  <c r="E43" i="35"/>
  <c r="C43" i="35"/>
  <c r="D43" i="35" s="1"/>
  <c r="E42" i="35"/>
  <c r="C42" i="35"/>
  <c r="D42" i="35" s="1"/>
  <c r="F41" i="35"/>
  <c r="F40" i="35" s="1"/>
  <c r="E41" i="35"/>
  <c r="C41" i="35"/>
  <c r="E40" i="35"/>
  <c r="C40" i="35"/>
  <c r="D40" i="35" s="1"/>
  <c r="E38" i="35"/>
  <c r="C38" i="35"/>
  <c r="F37" i="35"/>
  <c r="F36" i="35" s="1"/>
  <c r="E37" i="35"/>
  <c r="C37" i="35"/>
  <c r="D37" i="35" s="1"/>
  <c r="E36" i="35"/>
  <c r="C36" i="35"/>
  <c r="D36" i="35" s="1"/>
  <c r="C34" i="35"/>
  <c r="D34" i="35" s="1"/>
  <c r="E33" i="35"/>
  <c r="C33" i="35"/>
  <c r="D33" i="35" s="1"/>
  <c r="E32" i="35"/>
  <c r="C32" i="35"/>
  <c r="D32" i="35" s="1"/>
  <c r="E31" i="35"/>
  <c r="C31" i="35"/>
  <c r="D31" i="35" s="1"/>
  <c r="E30" i="35"/>
  <c r="C30" i="35"/>
  <c r="F29" i="35"/>
  <c r="F28" i="35" s="1"/>
  <c r="E29" i="35"/>
  <c r="C29" i="35"/>
  <c r="D29" i="35" s="1"/>
  <c r="E28" i="35"/>
  <c r="C28" i="35"/>
  <c r="D28" i="35" s="1"/>
  <c r="E26" i="35"/>
  <c r="C26" i="35"/>
  <c r="D26" i="35" s="1"/>
  <c r="H24" i="35"/>
  <c r="E24" i="35"/>
  <c r="C24" i="35"/>
  <c r="D24" i="35" s="1"/>
  <c r="H22" i="35"/>
  <c r="E22" i="35"/>
  <c r="C22" i="35"/>
  <c r="H21" i="35"/>
  <c r="F21" i="35"/>
  <c r="F20" i="35" s="1"/>
  <c r="E21" i="35"/>
  <c r="C21" i="35"/>
  <c r="D21" i="35" s="1"/>
  <c r="H20" i="35"/>
  <c r="E20" i="35"/>
  <c r="C20" i="35"/>
  <c r="I20" i="35" s="1"/>
  <c r="E18" i="35"/>
  <c r="C18" i="35"/>
  <c r="D18" i="35" s="1"/>
  <c r="C16" i="35"/>
  <c r="D16" i="35" s="1"/>
  <c r="E15" i="35"/>
  <c r="C15" i="35"/>
  <c r="D15" i="35" s="1"/>
  <c r="E14" i="35"/>
  <c r="C14" i="35"/>
  <c r="D14" i="35" s="1"/>
  <c r="E13" i="35"/>
  <c r="C13" i="35"/>
  <c r="D13" i="35" s="1"/>
  <c r="E12" i="35"/>
  <c r="C12" i="35"/>
  <c r="D12" i="35" s="1"/>
  <c r="E11" i="35"/>
  <c r="C11" i="35"/>
  <c r="F10" i="35"/>
  <c r="F9" i="35" s="1"/>
  <c r="E10" i="35"/>
  <c r="C10" i="35"/>
  <c r="D10" i="35" s="1"/>
  <c r="E9" i="35"/>
  <c r="C9" i="35"/>
  <c r="D9" i="35" s="1"/>
  <c r="E7" i="35"/>
  <c r="C7" i="35"/>
  <c r="D7" i="35" s="1"/>
  <c r="E123" i="34"/>
  <c r="C123" i="34"/>
  <c r="D123" i="34" s="1"/>
  <c r="E119" i="34"/>
  <c r="C119" i="34"/>
  <c r="D119" i="34" s="1"/>
  <c r="E118" i="34"/>
  <c r="C118" i="34"/>
  <c r="D118" i="34" s="1"/>
  <c r="E115" i="34"/>
  <c r="C115" i="34"/>
  <c r="D115" i="34" s="1"/>
  <c r="E114" i="34"/>
  <c r="C114" i="34"/>
  <c r="D114" i="34" s="1"/>
  <c r="E111" i="34"/>
  <c r="C111" i="34"/>
  <c r="D111" i="34" s="1"/>
  <c r="E110" i="34"/>
  <c r="C110" i="34"/>
  <c r="D110" i="34" s="1"/>
  <c r="E109" i="34"/>
  <c r="C109" i="34"/>
  <c r="D109" i="34" s="1"/>
  <c r="C104" i="34"/>
  <c r="D104" i="34" s="1"/>
  <c r="E103" i="34"/>
  <c r="C103" i="34"/>
  <c r="D103" i="34" s="1"/>
  <c r="E102" i="34"/>
  <c r="C102" i="34"/>
  <c r="D102" i="34" s="1"/>
  <c r="E101" i="34"/>
  <c r="C101" i="34"/>
  <c r="D101" i="34" s="1"/>
  <c r="E100" i="34"/>
  <c r="C100" i="34"/>
  <c r="D100" i="34" s="1"/>
  <c r="E99" i="34"/>
  <c r="C99" i="34"/>
  <c r="D99" i="34" s="1"/>
  <c r="F98" i="34"/>
  <c r="F97" i="34" s="1"/>
  <c r="E98" i="34"/>
  <c r="C98" i="34"/>
  <c r="E97" i="34"/>
  <c r="C97" i="34"/>
  <c r="D97" i="34" s="1"/>
  <c r="C95" i="34"/>
  <c r="D95" i="34" s="1"/>
  <c r="E94" i="34"/>
  <c r="C94" i="34"/>
  <c r="D94" i="34" s="1"/>
  <c r="E93" i="34"/>
  <c r="C93" i="34"/>
  <c r="D93" i="34" s="1"/>
  <c r="E92" i="34"/>
  <c r="C92" i="34"/>
  <c r="D92" i="34" s="1"/>
  <c r="E91" i="34"/>
  <c r="C91" i="34"/>
  <c r="D91" i="34" s="1"/>
  <c r="F90" i="34"/>
  <c r="F89" i="34" s="1"/>
  <c r="E90" i="34"/>
  <c r="C90" i="34"/>
  <c r="E89" i="34"/>
  <c r="C89" i="34"/>
  <c r="D89" i="34" s="1"/>
  <c r="E87" i="34"/>
  <c r="C87" i="34"/>
  <c r="D87" i="34" s="1"/>
  <c r="E86" i="34"/>
  <c r="C86" i="34"/>
  <c r="D86" i="34" s="1"/>
  <c r="F85" i="34"/>
  <c r="F84" i="34" s="1"/>
  <c r="E85" i="34"/>
  <c r="C85" i="34"/>
  <c r="E84" i="34"/>
  <c r="C84" i="34"/>
  <c r="D84" i="34" s="1"/>
  <c r="E82" i="34"/>
  <c r="C82" i="34"/>
  <c r="D82" i="34" s="1"/>
  <c r="C80" i="34"/>
  <c r="D80" i="34" s="1"/>
  <c r="E79" i="34"/>
  <c r="C79" i="34"/>
  <c r="D79" i="34" s="1"/>
  <c r="E78" i="34"/>
  <c r="C78" i="34"/>
  <c r="D78" i="34" s="1"/>
  <c r="E77" i="34"/>
  <c r="C77" i="34"/>
  <c r="D77" i="34" s="1"/>
  <c r="E76" i="34"/>
  <c r="C76" i="34"/>
  <c r="D76" i="34" s="1"/>
  <c r="E75" i="34"/>
  <c r="C75" i="34"/>
  <c r="D75" i="34" s="1"/>
  <c r="F74" i="34"/>
  <c r="F73" i="34" s="1"/>
  <c r="E74" i="34"/>
  <c r="C74" i="34"/>
  <c r="D74" i="34" s="1"/>
  <c r="E73" i="34"/>
  <c r="C73" i="34"/>
  <c r="D73" i="34" s="1"/>
  <c r="C71" i="34"/>
  <c r="D71" i="34" s="1"/>
  <c r="E70" i="34"/>
  <c r="C70" i="34"/>
  <c r="D70" i="34" s="1"/>
  <c r="E69" i="34"/>
  <c r="C69" i="34"/>
  <c r="D69" i="34" s="1"/>
  <c r="E68" i="34"/>
  <c r="C68" i="34"/>
  <c r="D68" i="34" s="1"/>
  <c r="E67" i="34"/>
  <c r="C67" i="34"/>
  <c r="D67" i="34" s="1"/>
  <c r="F66" i="34"/>
  <c r="F65" i="34" s="1"/>
  <c r="E66" i="34"/>
  <c r="C66" i="34"/>
  <c r="E65" i="34"/>
  <c r="C65" i="34"/>
  <c r="D65" i="34" s="1"/>
  <c r="E63" i="34"/>
  <c r="C63" i="34"/>
  <c r="D63" i="34" s="1"/>
  <c r="F62" i="34"/>
  <c r="F60" i="34" s="1"/>
  <c r="E62" i="34"/>
  <c r="C62" i="34"/>
  <c r="F61" i="34"/>
  <c r="F59" i="34" s="1"/>
  <c r="E61" i="34"/>
  <c r="C61" i="34"/>
  <c r="D61" i="34" s="1"/>
  <c r="E60" i="34"/>
  <c r="C60" i="34"/>
  <c r="E59" i="34"/>
  <c r="C59" i="34"/>
  <c r="E57" i="34"/>
  <c r="C57" i="34"/>
  <c r="D57" i="34" s="1"/>
  <c r="E51" i="34"/>
  <c r="C51" i="34"/>
  <c r="D51" i="34" s="1"/>
  <c r="F50" i="34"/>
  <c r="F49" i="34" s="1"/>
  <c r="E50" i="34"/>
  <c r="C50" i="34"/>
  <c r="D50" i="34" s="1"/>
  <c r="E49" i="34"/>
  <c r="C49" i="34"/>
  <c r="C47" i="34"/>
  <c r="D47" i="34" s="1"/>
  <c r="E46" i="34"/>
  <c r="C46" i="34"/>
  <c r="D46" i="34" s="1"/>
  <c r="E45" i="34"/>
  <c r="C45" i="34"/>
  <c r="D45" i="34" s="1"/>
  <c r="E44" i="34"/>
  <c r="C44" i="34"/>
  <c r="D44" i="34" s="1"/>
  <c r="E43" i="34"/>
  <c r="C43" i="34"/>
  <c r="D43" i="34" s="1"/>
  <c r="E42" i="34"/>
  <c r="C42" i="34"/>
  <c r="D42" i="34" s="1"/>
  <c r="F41" i="34"/>
  <c r="F40" i="34" s="1"/>
  <c r="E41" i="34"/>
  <c r="C41" i="34"/>
  <c r="E40" i="34"/>
  <c r="C40" i="34"/>
  <c r="D40" i="34" s="1"/>
  <c r="E38" i="34"/>
  <c r="C38" i="34"/>
  <c r="D38" i="34" s="1"/>
  <c r="F37" i="34"/>
  <c r="F36" i="34" s="1"/>
  <c r="E37" i="34"/>
  <c r="C37" i="34"/>
  <c r="D37" i="34" s="1"/>
  <c r="E36" i="34"/>
  <c r="C36" i="34"/>
  <c r="C34" i="34"/>
  <c r="D34" i="34" s="1"/>
  <c r="E33" i="34"/>
  <c r="C33" i="34"/>
  <c r="D33" i="34" s="1"/>
  <c r="E32" i="34"/>
  <c r="C32" i="34"/>
  <c r="D32" i="34" s="1"/>
  <c r="E31" i="34"/>
  <c r="C31" i="34"/>
  <c r="D31" i="34" s="1"/>
  <c r="E30" i="34"/>
  <c r="C30" i="34"/>
  <c r="D30" i="34" s="1"/>
  <c r="F29" i="34"/>
  <c r="F28" i="34" s="1"/>
  <c r="E29" i="34"/>
  <c r="C29" i="34"/>
  <c r="D29" i="34" s="1"/>
  <c r="E28" i="34"/>
  <c r="C28" i="34"/>
  <c r="E26" i="34"/>
  <c r="C26" i="34"/>
  <c r="D26" i="34" s="1"/>
  <c r="H24" i="34"/>
  <c r="E24" i="34"/>
  <c r="C24" i="34"/>
  <c r="D24" i="34" s="1"/>
  <c r="H22" i="34"/>
  <c r="E22" i="34"/>
  <c r="C22" i="34"/>
  <c r="D22" i="34" s="1"/>
  <c r="H21" i="34"/>
  <c r="F21" i="34"/>
  <c r="F20" i="34" s="1"/>
  <c r="E21" i="34"/>
  <c r="C21" i="34"/>
  <c r="D21" i="34" s="1"/>
  <c r="H20" i="34"/>
  <c r="E20" i="34"/>
  <c r="C20" i="34"/>
  <c r="I20" i="34" s="1"/>
  <c r="E18" i="34"/>
  <c r="C18" i="34"/>
  <c r="D18" i="34" s="1"/>
  <c r="C16" i="34"/>
  <c r="D16" i="34" s="1"/>
  <c r="E15" i="34"/>
  <c r="C15" i="34"/>
  <c r="D15" i="34" s="1"/>
  <c r="E14" i="34"/>
  <c r="C14" i="34"/>
  <c r="D14" i="34" s="1"/>
  <c r="E13" i="34"/>
  <c r="C13" i="34"/>
  <c r="D13" i="34" s="1"/>
  <c r="E12" i="34"/>
  <c r="C12" i="34"/>
  <c r="D12" i="34" s="1"/>
  <c r="E11" i="34"/>
  <c r="C11" i="34"/>
  <c r="D11" i="34" s="1"/>
  <c r="F10" i="34"/>
  <c r="F9" i="34" s="1"/>
  <c r="E10" i="34"/>
  <c r="C10" i="34"/>
  <c r="D10" i="34" s="1"/>
  <c r="E9" i="34"/>
  <c r="C9" i="34"/>
  <c r="E7" i="34"/>
  <c r="C7" i="34"/>
  <c r="D7" i="34" s="1"/>
  <c r="G47" i="45" l="1"/>
  <c r="D21" i="38"/>
  <c r="G69" i="42"/>
  <c r="G68" i="42" s="1"/>
  <c r="D25" i="41"/>
  <c r="D12" i="38"/>
  <c r="G62" i="34"/>
  <c r="G60" i="34" s="1"/>
  <c r="G69" i="45"/>
  <c r="G68" i="45" s="1"/>
  <c r="G47" i="44"/>
  <c r="G46" i="44" s="1"/>
  <c r="G15" i="43"/>
  <c r="G14" i="43" s="1"/>
  <c r="G17" i="41"/>
  <c r="D23" i="41"/>
  <c r="D61" i="41"/>
  <c r="G46" i="39"/>
  <c r="D58" i="39"/>
  <c r="D22" i="39"/>
  <c r="G46" i="38"/>
  <c r="G61" i="38"/>
  <c r="I22" i="37"/>
  <c r="G21" i="37"/>
  <c r="G20" i="37" s="1"/>
  <c r="G85" i="37"/>
  <c r="G84" i="37" s="1"/>
  <c r="G62" i="36"/>
  <c r="G60" i="36" s="1"/>
  <c r="G50" i="35"/>
  <c r="G49" i="35" s="1"/>
  <c r="D20" i="34"/>
  <c r="G66" i="34"/>
  <c r="G65" i="34" s="1"/>
  <c r="D66" i="34"/>
  <c r="G85" i="34"/>
  <c r="G84" i="34" s="1"/>
  <c r="I22" i="34"/>
  <c r="G90" i="34"/>
  <c r="G89" i="34" s="1"/>
  <c r="G98" i="34"/>
  <c r="G97" i="34" s="1"/>
  <c r="D62" i="34"/>
  <c r="G61" i="34"/>
  <c r="G59" i="34" s="1"/>
  <c r="G37" i="35"/>
  <c r="G36" i="35" s="1"/>
  <c r="D20" i="35"/>
  <c r="I21" i="35"/>
  <c r="G41" i="35"/>
  <c r="G40" i="35" s="1"/>
  <c r="G59" i="35"/>
  <c r="G21" i="35"/>
  <c r="G20" i="35" s="1"/>
  <c r="G29" i="35"/>
  <c r="G28" i="35" s="1"/>
  <c r="G85" i="35"/>
  <c r="G84" i="35" s="1"/>
  <c r="G98" i="35"/>
  <c r="G97" i="35" s="1"/>
  <c r="G90" i="35"/>
  <c r="G89" i="35" s="1"/>
  <c r="G66" i="35"/>
  <c r="G65" i="35" s="1"/>
  <c r="G74" i="35"/>
  <c r="G73" i="35" s="1"/>
  <c r="G74" i="36"/>
  <c r="G73" i="36" s="1"/>
  <c r="G90" i="36"/>
  <c r="G89" i="36" s="1"/>
  <c r="D61" i="36"/>
  <c r="G85" i="36"/>
  <c r="G84" i="36" s="1"/>
  <c r="G10" i="36"/>
  <c r="G9" i="36" s="1"/>
  <c r="G37" i="36"/>
  <c r="G36" i="36" s="1"/>
  <c r="G50" i="36"/>
  <c r="G49" i="36" s="1"/>
  <c r="G66" i="36"/>
  <c r="G65" i="36" s="1"/>
  <c r="D90" i="36"/>
  <c r="G61" i="36"/>
  <c r="G59" i="36" s="1"/>
  <c r="G98" i="36"/>
  <c r="G97" i="36" s="1"/>
  <c r="G21" i="36"/>
  <c r="G20" i="36" s="1"/>
  <c r="G29" i="36"/>
  <c r="G28" i="36" s="1"/>
  <c r="G41" i="37"/>
  <c r="G40" i="37" s="1"/>
  <c r="G74" i="37"/>
  <c r="G73" i="37" s="1"/>
  <c r="G90" i="37"/>
  <c r="G89" i="37" s="1"/>
  <c r="G10" i="37"/>
  <c r="G9" i="37" s="1"/>
  <c r="D10" i="37"/>
  <c r="I21" i="37"/>
  <c r="G62" i="37"/>
  <c r="G60" i="37" s="1"/>
  <c r="G66" i="37"/>
  <c r="G65" i="37" s="1"/>
  <c r="D85" i="37"/>
  <c r="D66" i="37"/>
  <c r="G37" i="37"/>
  <c r="G36" i="37" s="1"/>
  <c r="D40" i="37"/>
  <c r="D62" i="37"/>
  <c r="D65" i="37"/>
  <c r="G50" i="37"/>
  <c r="G49" i="37" s="1"/>
  <c r="D50" i="37"/>
  <c r="D84" i="37"/>
  <c r="D90" i="37"/>
  <c r="D21" i="37"/>
  <c r="D74" i="37"/>
  <c r="D97" i="37"/>
  <c r="G29" i="37"/>
  <c r="G28" i="37" s="1"/>
  <c r="G61" i="37"/>
  <c r="G59" i="37" s="1"/>
  <c r="G98" i="37"/>
  <c r="G97" i="37" s="1"/>
  <c r="D20" i="38"/>
  <c r="D58" i="38"/>
  <c r="D45" i="38"/>
  <c r="D23" i="38"/>
  <c r="D60" i="38"/>
  <c r="G19" i="38"/>
  <c r="G47" i="38"/>
  <c r="D9" i="38"/>
  <c r="G22" i="38"/>
  <c r="G24" i="38"/>
  <c r="G59" i="38"/>
  <c r="G61" i="39"/>
  <c r="D23" i="39"/>
  <c r="D59" i="39"/>
  <c r="G18" i="39"/>
  <c r="D21" i="39"/>
  <c r="G24" i="39"/>
  <c r="G26" i="39"/>
  <c r="D47" i="39"/>
  <c r="G7" i="39"/>
  <c r="D17" i="39"/>
  <c r="D25" i="39"/>
  <c r="D60" i="39"/>
  <c r="G22" i="40"/>
  <c r="D59" i="40"/>
  <c r="G45" i="40"/>
  <c r="D24" i="40"/>
  <c r="G48" i="40"/>
  <c r="G7" i="40"/>
  <c r="G12" i="40"/>
  <c r="G25" i="40"/>
  <c r="G9" i="40"/>
  <c r="G61" i="40"/>
  <c r="G17" i="40"/>
  <c r="D26" i="40"/>
  <c r="D60" i="40"/>
  <c r="D21" i="40"/>
  <c r="G45" i="41"/>
  <c r="D24" i="41"/>
  <c r="D60" i="41"/>
  <c r="G7" i="41"/>
  <c r="D12" i="41"/>
  <c r="G26" i="41"/>
  <c r="G20" i="41"/>
  <c r="D9" i="41"/>
  <c r="D19" i="41"/>
  <c r="G32" i="42"/>
  <c r="G31" i="42" s="1"/>
  <c r="G10" i="42"/>
  <c r="G9" i="42" s="1"/>
  <c r="D32" i="42"/>
  <c r="G19" i="42"/>
  <c r="G18" i="42" s="1"/>
  <c r="G15" i="42"/>
  <c r="G14" i="42" s="1"/>
  <c r="G26" i="42"/>
  <c r="G25" i="42" s="1"/>
  <c r="D15" i="42"/>
  <c r="D10" i="42"/>
  <c r="D15" i="43"/>
  <c r="G32" i="43"/>
  <c r="G31" i="43" s="1"/>
  <c r="G26" i="43"/>
  <c r="G25" i="43" s="1"/>
  <c r="G19" i="43"/>
  <c r="G18" i="43" s="1"/>
  <c r="D18" i="43"/>
  <c r="D29" i="43"/>
  <c r="D35" i="43"/>
  <c r="G10" i="43"/>
  <c r="G9" i="43" s="1"/>
  <c r="G52" i="44"/>
  <c r="G51" i="44" s="1"/>
  <c r="G56" i="45"/>
  <c r="G55" i="45" s="1"/>
  <c r="D68" i="45"/>
  <c r="G32" i="45"/>
  <c r="G31" i="45" s="1"/>
  <c r="G15" i="45"/>
  <c r="G14" i="45" s="1"/>
  <c r="G63" i="45"/>
  <c r="G62" i="45" s="1"/>
  <c r="D48" i="45"/>
  <c r="G10" i="45"/>
  <c r="G9" i="45" s="1"/>
  <c r="G19" i="45"/>
  <c r="G18" i="45" s="1"/>
  <c r="G41" i="34"/>
  <c r="G40" i="34" s="1"/>
  <c r="D49" i="34"/>
  <c r="G10" i="35"/>
  <c r="G9" i="35" s="1"/>
  <c r="D11" i="35"/>
  <c r="G74" i="34"/>
  <c r="G73" i="34" s="1"/>
  <c r="D9" i="34"/>
  <c r="D28" i="34"/>
  <c r="D36" i="34"/>
  <c r="D59" i="34"/>
  <c r="D50" i="42"/>
  <c r="G21" i="34"/>
  <c r="G20" i="34" s="1"/>
  <c r="G29" i="34"/>
  <c r="G28" i="34" s="1"/>
  <c r="G37" i="34"/>
  <c r="G36" i="34" s="1"/>
  <c r="G50" i="34"/>
  <c r="G49" i="34" s="1"/>
  <c r="D30" i="35"/>
  <c r="D38" i="35"/>
  <c r="D41" i="35"/>
  <c r="D51" i="35"/>
  <c r="G62" i="35"/>
  <c r="G60" i="35" s="1"/>
  <c r="D85" i="35"/>
  <c r="D90" i="35"/>
  <c r="D98" i="35"/>
  <c r="D22" i="36"/>
  <c r="D66" i="36"/>
  <c r="D74" i="36"/>
  <c r="D20" i="37"/>
  <c r="D104" i="37"/>
  <c r="G7" i="38"/>
  <c r="D17" i="38"/>
  <c r="G18" i="38"/>
  <c r="D25" i="38"/>
  <c r="G26" i="38"/>
  <c r="D9" i="39"/>
  <c r="D12" i="39"/>
  <c r="D19" i="39"/>
  <c r="G20" i="39"/>
  <c r="G45" i="39"/>
  <c r="G56" i="43"/>
  <c r="G55" i="43" s="1"/>
  <c r="D55" i="43"/>
  <c r="D18" i="44"/>
  <c r="G10" i="34"/>
  <c r="G9" i="34" s="1"/>
  <c r="D21" i="36"/>
  <c r="G41" i="36"/>
  <c r="G40" i="36" s="1"/>
  <c r="D60" i="36"/>
  <c r="G19" i="40"/>
  <c r="G23" i="40"/>
  <c r="G47" i="40"/>
  <c r="G18" i="41"/>
  <c r="G22" i="41"/>
  <c r="G47" i="41"/>
  <c r="D47" i="41"/>
  <c r="G56" i="42"/>
  <c r="G55" i="42" s="1"/>
  <c r="D55" i="42"/>
  <c r="D47" i="43"/>
  <c r="G47" i="43"/>
  <c r="G46" i="43" s="1"/>
  <c r="G46" i="45"/>
  <c r="D46" i="45"/>
  <c r="G52" i="45"/>
  <c r="G51" i="45" s="1"/>
  <c r="D51" i="45"/>
  <c r="I21" i="34"/>
  <c r="D41" i="34"/>
  <c r="D85" i="34"/>
  <c r="D90" i="34"/>
  <c r="D98" i="34"/>
  <c r="D22" i="35"/>
  <c r="D66" i="35"/>
  <c r="D74" i="35"/>
  <c r="D20" i="36"/>
  <c r="D9" i="37"/>
  <c r="D28" i="37"/>
  <c r="D36" i="37"/>
  <c r="D49" i="37"/>
  <c r="D59" i="37"/>
  <c r="G59" i="41"/>
  <c r="D59" i="41"/>
  <c r="D47" i="42"/>
  <c r="G47" i="42"/>
  <c r="G46" i="42" s="1"/>
  <c r="D10" i="44"/>
  <c r="G10" i="44"/>
  <c r="G9" i="44" s="1"/>
  <c r="G19" i="44"/>
  <c r="G18" i="44" s="1"/>
  <c r="D19" i="44"/>
  <c r="D29" i="44"/>
  <c r="G26" i="44"/>
  <c r="G25" i="44" s="1"/>
  <c r="D58" i="41"/>
  <c r="G58" i="41"/>
  <c r="D54" i="42"/>
  <c r="G63" i="42"/>
  <c r="G62" i="42" s="1"/>
  <c r="D62" i="42"/>
  <c r="D60" i="35"/>
  <c r="I22" i="36"/>
  <c r="D18" i="40"/>
  <c r="D46" i="40"/>
  <c r="D21" i="41"/>
  <c r="D52" i="43"/>
  <c r="G52" i="43"/>
  <c r="G51" i="43" s="1"/>
  <c r="D67" i="43"/>
  <c r="D15" i="44"/>
  <c r="G15" i="44"/>
  <c r="G14" i="44" s="1"/>
  <c r="D67" i="44"/>
  <c r="D52" i="42"/>
  <c r="G52" i="42"/>
  <c r="G51" i="42" s="1"/>
  <c r="D31" i="44"/>
  <c r="D60" i="34"/>
  <c r="I22" i="35"/>
  <c r="G69" i="43"/>
  <c r="G68" i="43" s="1"/>
  <c r="D68" i="43"/>
  <c r="D25" i="44"/>
  <c r="G69" i="44"/>
  <c r="G68" i="44" s="1"/>
  <c r="D68" i="44"/>
  <c r="G26" i="45"/>
  <c r="G25" i="45" s="1"/>
  <c r="D46" i="41"/>
  <c r="G46" i="41"/>
  <c r="D50" i="43"/>
  <c r="D54" i="43"/>
  <c r="G63" i="43"/>
  <c r="G62" i="43" s="1"/>
  <c r="D62" i="43"/>
  <c r="G32" i="44"/>
  <c r="G31" i="44" s="1"/>
  <c r="D32" i="44"/>
  <c r="G63" i="44"/>
  <c r="G62" i="44" s="1"/>
  <c r="D62" i="44"/>
  <c r="D9" i="44"/>
  <c r="D14" i="44"/>
  <c r="D26" i="45"/>
  <c r="G20" i="40"/>
  <c r="G58" i="40"/>
  <c r="D19" i="45"/>
  <c r="D25" i="45"/>
  <c r="D32" i="45"/>
  <c r="G56" i="44"/>
  <c r="G55" i="44" s="1"/>
  <c r="B4" i="1"/>
  <c r="B5" i="1"/>
  <c r="H24" i="14" l="1"/>
  <c r="C9" i="14" l="1"/>
  <c r="E7" i="14" l="1"/>
  <c r="C110" i="14" l="1"/>
  <c r="C7" i="14" l="1"/>
  <c r="D7" i="14" s="1"/>
  <c r="F74" i="14"/>
  <c r="F37" i="14"/>
  <c r="F29" i="14"/>
  <c r="F21" i="14"/>
  <c r="F10" i="14"/>
  <c r="F9" i="14" s="1"/>
  <c r="H20" i="14"/>
  <c r="E9" i="14" l="1"/>
  <c r="C80" i="14"/>
  <c r="F73" i="14"/>
  <c r="E32" i="1" l="1"/>
  <c r="E10" i="1"/>
  <c r="E12" i="1"/>
  <c r="E13" i="1"/>
  <c r="E14" i="1"/>
  <c r="E15" i="1"/>
  <c r="E17" i="1"/>
  <c r="E18" i="1"/>
  <c r="E19" i="1"/>
  <c r="E20" i="1"/>
  <c r="E21" i="1"/>
  <c r="E22" i="1"/>
  <c r="E23" i="1"/>
  <c r="E24" i="1"/>
  <c r="E25" i="1"/>
  <c r="E26" i="1"/>
  <c r="E66" i="14"/>
  <c r="E67" i="14"/>
  <c r="E68" i="14"/>
  <c r="E69" i="14"/>
  <c r="E70" i="14"/>
  <c r="E59" i="14"/>
  <c r="E60" i="14"/>
  <c r="E50" i="14"/>
  <c r="E51" i="14"/>
  <c r="E40" i="14"/>
  <c r="E41" i="14"/>
  <c r="E42" i="14"/>
  <c r="E43" i="14"/>
  <c r="E44" i="14"/>
  <c r="E45" i="14"/>
  <c r="E46" i="14"/>
  <c r="E48" i="24" l="1"/>
  <c r="C10" i="14" l="1"/>
  <c r="E23" i="24" l="1"/>
  <c r="E7" i="1" l="1"/>
  <c r="C71" i="14" l="1"/>
  <c r="D71" i="14" s="1"/>
  <c r="C114" i="14" l="1"/>
  <c r="D114" i="14" s="1"/>
  <c r="E114" i="14"/>
  <c r="C115" i="14"/>
  <c r="D115" i="14" s="1"/>
  <c r="E115" i="14"/>
  <c r="C118" i="14"/>
  <c r="D118" i="14" s="1"/>
  <c r="E118" i="14"/>
  <c r="C119" i="14"/>
  <c r="D119" i="14" s="1"/>
  <c r="E119" i="14"/>
  <c r="C123" i="14"/>
  <c r="D123" i="14" s="1"/>
  <c r="E123" i="14"/>
  <c r="E14" i="14" l="1"/>
  <c r="E10" i="14"/>
  <c r="E11" i="14"/>
  <c r="E12" i="14"/>
  <c r="E13" i="14"/>
  <c r="E18" i="14"/>
  <c r="E20" i="14"/>
  <c r="E21" i="14"/>
  <c r="E22" i="14"/>
  <c r="E24" i="14"/>
  <c r="E26" i="14"/>
  <c r="E28" i="14"/>
  <c r="E29" i="14"/>
  <c r="E30" i="14"/>
  <c r="E31" i="14"/>
  <c r="E32" i="14"/>
  <c r="E33" i="14"/>
  <c r="E36" i="14"/>
  <c r="E37" i="14"/>
  <c r="E38" i="14"/>
  <c r="E49" i="14"/>
  <c r="E61" i="14"/>
  <c r="E62" i="14"/>
  <c r="E63" i="14"/>
  <c r="E65" i="14"/>
  <c r="E73" i="14"/>
  <c r="E74" i="14"/>
  <c r="E75" i="14"/>
  <c r="E76" i="14"/>
  <c r="E77" i="14"/>
  <c r="E78" i="14"/>
  <c r="E79" i="14"/>
  <c r="E82" i="14"/>
  <c r="E84" i="14"/>
  <c r="E85" i="14"/>
  <c r="E86" i="14"/>
  <c r="E87" i="14"/>
  <c r="E89" i="14"/>
  <c r="E90" i="14"/>
  <c r="E91" i="14"/>
  <c r="E92" i="14"/>
  <c r="E93" i="14"/>
  <c r="E94" i="14"/>
  <c r="E97" i="14"/>
  <c r="E98" i="14"/>
  <c r="E99" i="14"/>
  <c r="E100" i="14"/>
  <c r="E101" i="14"/>
  <c r="E102" i="14"/>
  <c r="E103" i="14"/>
  <c r="E109" i="14"/>
  <c r="E110" i="14"/>
  <c r="E111" i="14"/>
  <c r="E30" i="1"/>
  <c r="E33" i="1"/>
  <c r="E34" i="1"/>
  <c r="E35" i="1"/>
  <c r="E36" i="1"/>
  <c r="E37" i="1"/>
  <c r="E38" i="1"/>
  <c r="E39" i="1"/>
  <c r="E40" i="1"/>
  <c r="E26" i="24"/>
  <c r="E28" i="24"/>
  <c r="E30" i="24"/>
  <c r="E31" i="24"/>
  <c r="E32" i="24"/>
  <c r="E33" i="24"/>
  <c r="E34" i="24"/>
  <c r="E35" i="24"/>
  <c r="E36" i="24"/>
  <c r="E37" i="24"/>
  <c r="E38" i="24"/>
  <c r="C28" i="24"/>
  <c r="D28" i="24" s="1"/>
  <c r="C38" i="24"/>
  <c r="D38" i="24" s="1"/>
  <c r="C37" i="24"/>
  <c r="D37" i="24" s="1"/>
  <c r="C36" i="24"/>
  <c r="D36" i="24" s="1"/>
  <c r="C35" i="24"/>
  <c r="D35" i="24" s="1"/>
  <c r="C34" i="24"/>
  <c r="D34" i="24" s="1"/>
  <c r="C33" i="24"/>
  <c r="D33" i="24" s="1"/>
  <c r="C32" i="24"/>
  <c r="D32" i="24" s="1"/>
  <c r="C31" i="24"/>
  <c r="D31" i="24" s="1"/>
  <c r="C30" i="24"/>
  <c r="D30" i="24" s="1"/>
  <c r="C32" i="1" l="1"/>
  <c r="D32" i="1" s="1"/>
  <c r="C41" i="1"/>
  <c r="D41" i="1" s="1"/>
  <c r="C40" i="1"/>
  <c r="D40" i="1" s="1"/>
  <c r="C39" i="1"/>
  <c r="D39" i="1" s="1"/>
  <c r="C38" i="1"/>
  <c r="D38" i="1" s="1"/>
  <c r="C37" i="1"/>
  <c r="D37" i="1" s="1"/>
  <c r="C36" i="1"/>
  <c r="D36" i="1" s="1"/>
  <c r="C35" i="1"/>
  <c r="D35" i="1" s="1"/>
  <c r="C34" i="1"/>
  <c r="D34" i="1" s="1"/>
  <c r="C33" i="1"/>
  <c r="D33" i="1" s="1"/>
  <c r="C30" i="1"/>
  <c r="D30" i="1" s="1"/>
  <c r="F69" i="22" l="1"/>
  <c r="F68" i="22" s="1"/>
  <c r="F63" i="22"/>
  <c r="F62" i="22" s="1"/>
  <c r="F56" i="22"/>
  <c r="F55" i="22" s="1"/>
  <c r="F52" i="22"/>
  <c r="F51" i="22" s="1"/>
  <c r="F47" i="22"/>
  <c r="F46" i="22" s="1"/>
  <c r="F32" i="22"/>
  <c r="F31" i="22" s="1"/>
  <c r="F26" i="22"/>
  <c r="F25" i="22" s="1"/>
  <c r="F19" i="22"/>
  <c r="F18" i="22" s="1"/>
  <c r="F15" i="22"/>
  <c r="F14" i="22" s="1"/>
  <c r="F10" i="22"/>
  <c r="F9" i="22" s="1"/>
  <c r="F61" i="1"/>
  <c r="F60" i="1"/>
  <c r="F59" i="1"/>
  <c r="F58" i="1"/>
  <c r="F46" i="1"/>
  <c r="F47" i="1"/>
  <c r="F45" i="1"/>
  <c r="F19" i="1"/>
  <c r="F20" i="1"/>
  <c r="F21" i="1"/>
  <c r="F22" i="1"/>
  <c r="F23" i="1"/>
  <c r="F24" i="1"/>
  <c r="F25" i="1"/>
  <c r="F26" i="1"/>
  <c r="F18" i="1"/>
  <c r="F17" i="1"/>
  <c r="F12" i="1"/>
  <c r="F9" i="1"/>
  <c r="F7" i="1"/>
  <c r="H22" i="14"/>
  <c r="H21" i="14"/>
  <c r="F98" i="14"/>
  <c r="F97" i="14" s="1"/>
  <c r="F90" i="14"/>
  <c r="F89" i="14" s="1"/>
  <c r="F85" i="14"/>
  <c r="F84" i="14" s="1"/>
  <c r="F66" i="14"/>
  <c r="F65" i="14" s="1"/>
  <c r="F61" i="14"/>
  <c r="F59" i="14" s="1"/>
  <c r="F62" i="14"/>
  <c r="F60" i="14" s="1"/>
  <c r="F50" i="14"/>
  <c r="F49" i="14" s="1"/>
  <c r="F36" i="14"/>
  <c r="F20" i="14"/>
  <c r="F41" i="14"/>
  <c r="F40" i="14" s="1"/>
  <c r="F28" i="14"/>
  <c r="C12" i="24" l="1"/>
  <c r="C13" i="24"/>
  <c r="C69" i="22"/>
  <c r="D69" i="22" s="1"/>
  <c r="C70" i="22"/>
  <c r="D70" i="22" s="1"/>
  <c r="C71" i="22"/>
  <c r="D71" i="22" s="1"/>
  <c r="C72" i="22"/>
  <c r="D72" i="22" s="1"/>
  <c r="C20" i="22"/>
  <c r="D20" i="22" s="1"/>
  <c r="C21" i="22"/>
  <c r="D21" i="22" s="1"/>
  <c r="C22" i="22"/>
  <c r="D22" i="22" s="1"/>
  <c r="C23" i="22"/>
  <c r="D23" i="22" s="1"/>
  <c r="C56" i="22"/>
  <c r="D56" i="22" s="1"/>
  <c r="C57" i="22"/>
  <c r="D57" i="22" s="1"/>
  <c r="C58" i="22"/>
  <c r="D58" i="22" s="1"/>
  <c r="C59" i="22"/>
  <c r="D59" i="22" s="1"/>
  <c r="C33" i="22"/>
  <c r="D33" i="22" s="1"/>
  <c r="C34" i="22"/>
  <c r="D34" i="22" s="1"/>
  <c r="C35" i="22"/>
  <c r="D35" i="22" s="1"/>
  <c r="C36" i="22"/>
  <c r="D36" i="22" s="1"/>
  <c r="C99" i="14"/>
  <c r="C100" i="14"/>
  <c r="C101" i="14"/>
  <c r="C102" i="14"/>
  <c r="C103" i="14"/>
  <c r="C104" i="14"/>
  <c r="C91" i="14"/>
  <c r="C92" i="14"/>
  <c r="C93" i="14"/>
  <c r="C94" i="14"/>
  <c r="C95" i="14"/>
  <c r="C75" i="14"/>
  <c r="C76" i="14"/>
  <c r="C77" i="14"/>
  <c r="C78" i="14"/>
  <c r="C79" i="14"/>
  <c r="C67" i="14"/>
  <c r="C68" i="14"/>
  <c r="C69" i="14"/>
  <c r="C70" i="14"/>
  <c r="C34" i="14"/>
  <c r="D34" i="14" s="1"/>
  <c r="C30" i="14"/>
  <c r="C31" i="14"/>
  <c r="C32" i="14"/>
  <c r="C33" i="14"/>
  <c r="C11" i="14"/>
  <c r="C12" i="14"/>
  <c r="C13" i="14"/>
  <c r="C14" i="14"/>
  <c r="C15" i="14"/>
  <c r="C16" i="14"/>
  <c r="D16" i="14" s="1"/>
  <c r="G10" i="14" l="1"/>
  <c r="G9" i="14" s="1"/>
  <c r="C60" i="14"/>
  <c r="D11" i="14" l="1"/>
  <c r="D12" i="14"/>
  <c r="D13" i="14"/>
  <c r="D14" i="14"/>
  <c r="D15" i="14"/>
  <c r="C18" i="14"/>
  <c r="D18" i="14" s="1"/>
  <c r="C20" i="14"/>
  <c r="I20" i="14" s="1"/>
  <c r="C21" i="14"/>
  <c r="C22" i="14"/>
  <c r="C24" i="14"/>
  <c r="C26" i="14"/>
  <c r="D26" i="14" s="1"/>
  <c r="C28" i="14"/>
  <c r="D28" i="14" s="1"/>
  <c r="C29" i="14"/>
  <c r="D30" i="14"/>
  <c r="D31" i="14"/>
  <c r="D32" i="14"/>
  <c r="D33" i="14"/>
  <c r="C36" i="14"/>
  <c r="D36" i="14" s="1"/>
  <c r="C37" i="14"/>
  <c r="C38" i="14"/>
  <c r="D38" i="14" s="1"/>
  <c r="C40" i="14"/>
  <c r="D40" i="14" s="1"/>
  <c r="C41" i="14"/>
  <c r="C42" i="14"/>
  <c r="D42" i="14" s="1"/>
  <c r="C43" i="14"/>
  <c r="D43" i="14" s="1"/>
  <c r="C44" i="14"/>
  <c r="D44" i="14" s="1"/>
  <c r="C45" i="14"/>
  <c r="D45" i="14" s="1"/>
  <c r="C46" i="14"/>
  <c r="D46" i="14" s="1"/>
  <c r="C47" i="14"/>
  <c r="D47" i="14" s="1"/>
  <c r="C49" i="14"/>
  <c r="D49" i="14" s="1"/>
  <c r="C50" i="14"/>
  <c r="C51" i="14"/>
  <c r="D51" i="14" s="1"/>
  <c r="C59" i="14"/>
  <c r="D59" i="14" s="1"/>
  <c r="D60" i="14"/>
  <c r="C61" i="14"/>
  <c r="D61" i="14" s="1"/>
  <c r="C62" i="14"/>
  <c r="C63" i="14"/>
  <c r="C65" i="14"/>
  <c r="D65" i="14" s="1"/>
  <c r="C66" i="14"/>
  <c r="G66" i="14" s="1"/>
  <c r="D67" i="14"/>
  <c r="D68" i="14"/>
  <c r="D69" i="14"/>
  <c r="D70" i="14"/>
  <c r="C73" i="14"/>
  <c r="D73" i="14" s="1"/>
  <c r="C74" i="14"/>
  <c r="G74" i="14" s="1"/>
  <c r="D75" i="14"/>
  <c r="D76" i="14"/>
  <c r="D77" i="14"/>
  <c r="D78" i="14"/>
  <c r="D79" i="14"/>
  <c r="C82" i="14"/>
  <c r="D82" i="14" s="1"/>
  <c r="C84" i="14"/>
  <c r="D84" i="14" s="1"/>
  <c r="C85" i="14"/>
  <c r="C86" i="14"/>
  <c r="D86" i="14" s="1"/>
  <c r="C87" i="14"/>
  <c r="D87" i="14" s="1"/>
  <c r="C89" i="14"/>
  <c r="C90" i="14"/>
  <c r="D91" i="14"/>
  <c r="D92" i="14"/>
  <c r="D93" i="14"/>
  <c r="D94" i="14"/>
  <c r="D95" i="14"/>
  <c r="C97" i="14"/>
  <c r="D97" i="14" s="1"/>
  <c r="C98" i="14"/>
  <c r="D99" i="14"/>
  <c r="D100" i="14"/>
  <c r="D101" i="14"/>
  <c r="D102" i="14"/>
  <c r="D103" i="14"/>
  <c r="D104" i="14"/>
  <c r="C109" i="14"/>
  <c r="D109" i="14" s="1"/>
  <c r="D110" i="14"/>
  <c r="C111" i="14"/>
  <c r="D111" i="14" s="1"/>
  <c r="D24" i="14" l="1"/>
  <c r="I24" i="14"/>
  <c r="D89" i="14"/>
  <c r="D50" i="14"/>
  <c r="G50" i="14"/>
  <c r="G49" i="14" s="1"/>
  <c r="D22" i="14"/>
  <c r="I22" i="14"/>
  <c r="D41" i="14"/>
  <c r="G41" i="14"/>
  <c r="G40" i="14" s="1"/>
  <c r="D63" i="14"/>
  <c r="G61" i="14"/>
  <c r="G59" i="14" s="1"/>
  <c r="D10" i="14"/>
  <c r="D90" i="14"/>
  <c r="G90" i="14"/>
  <c r="G89" i="14" s="1"/>
  <c r="D85" i="14"/>
  <c r="G85" i="14"/>
  <c r="G84" i="14" s="1"/>
  <c r="D21" i="14"/>
  <c r="I21" i="14"/>
  <c r="G21" i="14"/>
  <c r="G20" i="14" s="1"/>
  <c r="D74" i="14"/>
  <c r="G73" i="14"/>
  <c r="D62" i="14"/>
  <c r="G62" i="14"/>
  <c r="G60" i="14" s="1"/>
  <c r="D9" i="14"/>
  <c r="D29" i="14"/>
  <c r="G29" i="14"/>
  <c r="G28" i="14" s="1"/>
  <c r="D37" i="14"/>
  <c r="G37" i="14"/>
  <c r="G36" i="14" s="1"/>
  <c r="D20" i="14"/>
  <c r="D98" i="14"/>
  <c r="G98" i="14"/>
  <c r="G97" i="14" s="1"/>
  <c r="D66" i="14"/>
  <c r="G65" i="14"/>
  <c r="E21" i="24" l="1"/>
  <c r="B5" i="24" l="1"/>
  <c r="B4" i="24"/>
  <c r="C55" i="24" l="1"/>
  <c r="D55" i="24" s="1"/>
  <c r="C54" i="24"/>
  <c r="D54" i="24" s="1"/>
  <c r="C53" i="24"/>
  <c r="D53" i="24" s="1"/>
  <c r="C51" i="24"/>
  <c r="D51" i="24" s="1"/>
  <c r="C49" i="24"/>
  <c r="D49" i="24" s="1"/>
  <c r="C48" i="24"/>
  <c r="D48" i="24" s="1"/>
  <c r="C46" i="24"/>
  <c r="D46" i="24" s="1"/>
  <c r="C44" i="24"/>
  <c r="D44" i="24" s="1"/>
  <c r="C43" i="24"/>
  <c r="D43" i="24" s="1"/>
  <c r="C42" i="24"/>
  <c r="D42" i="24" s="1"/>
  <c r="C40" i="24"/>
  <c r="D40" i="24" s="1"/>
  <c r="C26" i="24"/>
  <c r="D26" i="24" s="1"/>
  <c r="C25" i="24"/>
  <c r="D25" i="24" s="1"/>
  <c r="C24" i="24"/>
  <c r="D24" i="24" s="1"/>
  <c r="C23" i="24"/>
  <c r="D23" i="24" s="1"/>
  <c r="C22" i="24"/>
  <c r="D22" i="24" s="1"/>
  <c r="C21" i="24"/>
  <c r="D21" i="24" s="1"/>
  <c r="C20" i="24"/>
  <c r="D20" i="24" s="1"/>
  <c r="C19" i="24"/>
  <c r="D19" i="24" s="1"/>
  <c r="C18" i="24"/>
  <c r="D18" i="24" s="1"/>
  <c r="C17" i="24"/>
  <c r="D17" i="24" s="1"/>
  <c r="C15" i="24"/>
  <c r="D15" i="24" s="1"/>
  <c r="C14" i="24"/>
  <c r="D14" i="24" s="1"/>
  <c r="D13" i="24"/>
  <c r="D12" i="24"/>
  <c r="C10" i="24"/>
  <c r="D10" i="24" s="1"/>
  <c r="C9" i="24"/>
  <c r="D9" i="24" s="1"/>
  <c r="C7" i="24"/>
  <c r="D7" i="24" s="1"/>
  <c r="C78" i="22"/>
  <c r="D78" i="22" s="1"/>
  <c r="C77" i="22"/>
  <c r="D77" i="22" s="1"/>
  <c r="C76" i="22"/>
  <c r="D76" i="22" s="1"/>
  <c r="C75" i="22"/>
  <c r="D75" i="22" s="1"/>
  <c r="C68" i="22"/>
  <c r="C67" i="22"/>
  <c r="D67" i="22" s="1"/>
  <c r="C65" i="22"/>
  <c r="D65" i="22" s="1"/>
  <c r="C64" i="22"/>
  <c r="D64" i="22" s="1"/>
  <c r="C63" i="22"/>
  <c r="D63" i="22" s="1"/>
  <c r="C62" i="22"/>
  <c r="C61" i="22"/>
  <c r="D61" i="22" s="1"/>
  <c r="C55" i="22"/>
  <c r="C54" i="22"/>
  <c r="D54" i="22" s="1"/>
  <c r="C52" i="22"/>
  <c r="D52" i="22" s="1"/>
  <c r="C51" i="22"/>
  <c r="C50" i="22"/>
  <c r="D50" i="22" s="1"/>
  <c r="C48" i="22"/>
  <c r="D48" i="22" s="1"/>
  <c r="C47" i="22"/>
  <c r="C46" i="22"/>
  <c r="C44" i="22"/>
  <c r="D44" i="22" s="1"/>
  <c r="C42" i="22"/>
  <c r="D42" i="22" s="1"/>
  <c r="C41" i="22"/>
  <c r="D41" i="22" s="1"/>
  <c r="C40" i="22"/>
  <c r="D40" i="22" s="1"/>
  <c r="C39" i="22"/>
  <c r="D39" i="22" s="1"/>
  <c r="C32" i="22"/>
  <c r="C31" i="22"/>
  <c r="C29" i="22"/>
  <c r="D29" i="22" s="1"/>
  <c r="C28" i="22"/>
  <c r="D28" i="22" s="1"/>
  <c r="C27" i="22"/>
  <c r="D27" i="22" s="1"/>
  <c r="C26" i="22"/>
  <c r="C25" i="22"/>
  <c r="C19" i="22"/>
  <c r="C18" i="22"/>
  <c r="D18" i="22" s="1"/>
  <c r="C16" i="22"/>
  <c r="D16" i="22" s="1"/>
  <c r="C15" i="22"/>
  <c r="C14" i="22"/>
  <c r="D14" i="22" s="1"/>
  <c r="C12" i="22"/>
  <c r="D12" i="22" s="1"/>
  <c r="C11" i="22"/>
  <c r="D11" i="22" s="1"/>
  <c r="C10" i="22"/>
  <c r="C9" i="22"/>
  <c r="C7" i="22"/>
  <c r="D7" i="22" s="1"/>
  <c r="C61" i="1"/>
  <c r="C60" i="1"/>
  <c r="C59" i="1"/>
  <c r="C58" i="1"/>
  <c r="C56" i="1"/>
  <c r="D56" i="1" s="1"/>
  <c r="C53" i="1"/>
  <c r="D53" i="1" s="1"/>
  <c r="C52" i="1"/>
  <c r="D52" i="1" s="1"/>
  <c r="C50" i="1"/>
  <c r="D50" i="1" s="1"/>
  <c r="C48" i="1"/>
  <c r="C47" i="1"/>
  <c r="C46" i="1"/>
  <c r="C45" i="1"/>
  <c r="C43" i="1"/>
  <c r="D43" i="1" s="1"/>
  <c r="C28" i="1"/>
  <c r="D28" i="1" s="1"/>
  <c r="C26" i="1"/>
  <c r="C25" i="1"/>
  <c r="C24" i="1"/>
  <c r="C23" i="1"/>
  <c r="C22" i="1"/>
  <c r="C21" i="1"/>
  <c r="C20" i="1"/>
  <c r="C19" i="1"/>
  <c r="C18" i="1"/>
  <c r="C17" i="1"/>
  <c r="C15" i="1"/>
  <c r="D15" i="1" s="1"/>
  <c r="C14" i="1"/>
  <c r="D14" i="1" s="1"/>
  <c r="C13" i="1"/>
  <c r="D13" i="1" s="1"/>
  <c r="C12" i="1"/>
  <c r="C10" i="1"/>
  <c r="D10" i="1" s="1"/>
  <c r="C9" i="1"/>
  <c r="D9" i="22" l="1"/>
  <c r="D19" i="22"/>
  <c r="G19" i="22"/>
  <c r="G18" i="22" s="1"/>
  <c r="D32" i="22"/>
  <c r="G32" i="22"/>
  <c r="G31" i="22" s="1"/>
  <c r="D10" i="22"/>
  <c r="G10" i="22"/>
  <c r="G9" i="22" s="1"/>
  <c r="D25" i="22"/>
  <c r="D51" i="22"/>
  <c r="G52" i="22"/>
  <c r="G51" i="22" s="1"/>
  <c r="D26" i="22"/>
  <c r="G26" i="22"/>
  <c r="G25" i="22" s="1"/>
  <c r="D68" i="22"/>
  <c r="G69" i="22"/>
  <c r="G68" i="22" s="1"/>
  <c r="D55" i="22"/>
  <c r="G56" i="22"/>
  <c r="G55" i="22" s="1"/>
  <c r="D15" i="22"/>
  <c r="G15" i="22"/>
  <c r="G14" i="22" s="1"/>
  <c r="D46" i="22"/>
  <c r="D31" i="22"/>
  <c r="D47" i="22"/>
  <c r="G47" i="22"/>
  <c r="G46" i="22" s="1"/>
  <c r="D62" i="22"/>
  <c r="G63" i="22"/>
  <c r="G62" i="22" s="1"/>
  <c r="D21" i="1"/>
  <c r="G21" i="1"/>
  <c r="D22" i="1"/>
  <c r="G22" i="1"/>
  <c r="D46" i="1"/>
  <c r="G46" i="1"/>
  <c r="D59" i="1"/>
  <c r="G59" i="1"/>
  <c r="D23" i="1"/>
  <c r="G23" i="1"/>
  <c r="D47" i="1"/>
  <c r="G47" i="1"/>
  <c r="D60" i="1"/>
  <c r="G60" i="1"/>
  <c r="D45" i="1"/>
  <c r="G45" i="1"/>
  <c r="D24" i="1"/>
  <c r="G24" i="1"/>
  <c r="D48" i="1"/>
  <c r="D61" i="1"/>
  <c r="G61" i="1"/>
  <c r="D25" i="1"/>
  <c r="G25" i="1"/>
  <c r="D58" i="1"/>
  <c r="G58" i="1"/>
  <c r="D17" i="1"/>
  <c r="G17" i="1"/>
  <c r="D18" i="1"/>
  <c r="G18" i="1"/>
  <c r="D26" i="1"/>
  <c r="G26" i="1"/>
  <c r="D9" i="1"/>
  <c r="G9" i="1"/>
  <c r="D19" i="1"/>
  <c r="G19" i="1"/>
  <c r="D12" i="1"/>
  <c r="G12" i="1"/>
  <c r="D20" i="1"/>
  <c r="G20" i="1"/>
  <c r="C7" i="1"/>
  <c r="D7" i="1" l="1"/>
  <c r="G7" i="1"/>
  <c r="E51" i="24" l="1"/>
  <c r="E46" i="24"/>
  <c r="E40" i="24"/>
  <c r="E56" i="1"/>
  <c r="E50" i="1"/>
  <c r="E43" i="1"/>
  <c r="E67" i="22"/>
  <c r="E61" i="22"/>
  <c r="E54" i="22"/>
  <c r="E50" i="22"/>
  <c r="E46" i="22"/>
  <c r="E44" i="22"/>
  <c r="E31" i="22"/>
  <c r="E25" i="22"/>
  <c r="E18" i="22"/>
  <c r="E14" i="22"/>
  <c r="E9" i="22"/>
  <c r="E7" i="22"/>
  <c r="E7" i="24" l="1"/>
  <c r="E9" i="1"/>
  <c r="E55" i="24"/>
  <c r="E54" i="24"/>
  <c r="E53" i="24"/>
  <c r="E49" i="24"/>
  <c r="E44" i="24"/>
  <c r="E43" i="24"/>
  <c r="E42" i="24"/>
  <c r="E25" i="24"/>
  <c r="E24" i="24"/>
  <c r="E22" i="24"/>
  <c r="E20" i="24"/>
  <c r="E19" i="24"/>
  <c r="E18" i="24"/>
  <c r="E17" i="24"/>
  <c r="E15" i="24"/>
  <c r="E14" i="24"/>
  <c r="E13" i="24"/>
  <c r="E12" i="24"/>
  <c r="E10" i="24"/>
  <c r="E9" i="24"/>
  <c r="E78" i="22" l="1"/>
  <c r="E77" i="22"/>
  <c r="E76" i="22"/>
  <c r="E75" i="22"/>
  <c r="E71" i="22"/>
  <c r="E70" i="22"/>
  <c r="E69" i="22"/>
  <c r="E68" i="22"/>
  <c r="E65" i="22"/>
  <c r="E64" i="22"/>
  <c r="E63" i="22"/>
  <c r="E62" i="22"/>
  <c r="E58" i="22"/>
  <c r="E57" i="22"/>
  <c r="E56" i="22"/>
  <c r="E55" i="22"/>
  <c r="E52" i="22"/>
  <c r="E51" i="22"/>
  <c r="E48" i="22"/>
  <c r="E47" i="22"/>
  <c r="E42" i="22"/>
  <c r="E41" i="22"/>
  <c r="E40" i="22"/>
  <c r="E39" i="22"/>
  <c r="E35" i="22"/>
  <c r="E34" i="22"/>
  <c r="E33" i="22"/>
  <c r="E32" i="22"/>
  <c r="E29" i="22"/>
  <c r="E28" i="22"/>
  <c r="E27" i="22"/>
  <c r="E26" i="22"/>
  <c r="E22" i="22"/>
  <c r="E21" i="22"/>
  <c r="E20" i="22"/>
  <c r="E19" i="22"/>
  <c r="E16" i="22"/>
  <c r="E15" i="22"/>
  <c r="E12" i="22"/>
  <c r="E11" i="22"/>
  <c r="E10" i="22"/>
  <c r="E61" i="1" l="1"/>
  <c r="E60" i="1"/>
  <c r="E59" i="1"/>
  <c r="E58" i="1"/>
  <c r="E53" i="1"/>
  <c r="E52" i="1"/>
  <c r="E47" i="1"/>
  <c r="E46" i="1"/>
  <c r="E45" i="1"/>
</calcChain>
</file>

<file path=xl/sharedStrings.xml><?xml version="1.0" encoding="utf-8"?>
<sst xmlns="http://schemas.openxmlformats.org/spreadsheetml/2006/main" count="1887" uniqueCount="272">
  <si>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</si>
  <si>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</si>
  <si>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</si>
  <si>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</si>
  <si>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</si>
  <si>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</si>
  <si>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</si>
  <si>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</si>
  <si>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</si>
  <si>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</si>
  <si>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</si>
  <si>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</si>
  <si>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</si>
  <si>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</si>
  <si>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</si>
  <si>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</si>
  <si>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</si>
  <si>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</si>
  <si>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</si>
  <si>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</si>
  <si>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</si>
  <si>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</si>
  <si>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</si>
  <si>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</si>
  <si>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</si>
  <si>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</si>
  <si>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</si>
  <si>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</si>
  <si>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</si>
  <si>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</si>
  <si>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</si>
  <si>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</si>
  <si>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</si>
  <si>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</si>
  <si>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</si>
  <si>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</si>
  <si>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</si>
  <si>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</si>
  <si>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</si>
  <si>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</si>
  <si>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</si>
  <si>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</si>
  <si>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</si>
  <si>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</si>
  <si>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</si>
  <si>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</si>
  <si>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</si>
  <si>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</si>
  <si>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</si>
  <si>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</si>
  <si>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</si>
  <si>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</si>
  <si>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</si>
  <si>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</si>
  <si>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</si>
  <si>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</si>
  <si>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</si>
  <si>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</si>
  <si>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</si>
  <si>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</si>
  <si>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</si>
  <si>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</si>
  <si>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</si>
  <si>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</si>
  <si>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</si>
  <si>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</si>
  <si>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</si>
  <si>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</si>
  <si>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</si>
  <si>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</si>
  <si>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</si>
  <si>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</si>
  <si>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</si>
  <si>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</si>
  <si>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</si>
  <si>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</si>
  <si>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</si>
  <si>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Porcentaje de ocupados con subempleo</t>
  </si>
  <si>
    <t>Variación Interanual</t>
  </si>
  <si>
    <t>Intervalo de confianza al 95%</t>
  </si>
  <si>
    <t>Inferior</t>
  </si>
  <si>
    <t>Superior</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</si>
  <si>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</si>
  <si>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</si>
  <si>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</si>
  <si>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</si>
  <si>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</si>
  <si>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</si>
  <si>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</si>
  <si>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</si>
  <si>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</si>
  <si>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</si>
  <si>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</si>
  <si>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</si>
  <si>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</si>
  <si>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</si>
  <si>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</si>
  <si>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</si>
  <si>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</si>
  <si>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</si>
  <si>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</si>
  <si>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</si>
  <si>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</si>
  <si>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</si>
  <si>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</si>
  <si>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</si>
  <si>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</si>
  <si>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</si>
  <si>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</si>
  <si>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</si>
  <si>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</si>
  <si>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</si>
  <si>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</si>
  <si>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</si>
  <si>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</si>
  <si>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</si>
  <si>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</si>
  <si>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</si>
  <si>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</si>
  <si>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</si>
  <si>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</si>
  <si>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</si>
  <si>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</si>
  <si>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</si>
  <si>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</si>
  <si>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</si>
  <si>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</si>
  <si>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</si>
  <si>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</si>
  <si>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</si>
  <si>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</si>
  <si>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</si>
  <si>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</si>
  <si>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</si>
  <si>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</si>
  <si>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</si>
  <si>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</si>
  <si>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</si>
  <si>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</si>
  <si>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</si>
  <si>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</si>
  <si>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</si>
  <si>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</si>
  <si>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</si>
  <si>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</si>
  <si>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</si>
  <si>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</si>
  <si>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</si>
  <si>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</si>
  <si>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</si>
  <si>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</si>
  <si>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</si>
  <si>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</si>
  <si>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</si>
  <si>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</si>
  <si>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</si>
  <si>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</si>
  <si>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</si>
  <si>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</si>
  <si>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</si>
  <si>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</si>
  <si>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</si>
  <si>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</si>
  <si>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</si>
  <si>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</si>
  <si>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</si>
  <si>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</si>
  <si>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</si>
  <si>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</si>
  <si>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</si>
  <si>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</si>
  <si>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</si>
  <si>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</si>
  <si>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</si>
  <si>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</si>
  <si>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</si>
  <si>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</si>
  <si>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</si>
  <si>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</si>
  <si>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</si>
  <si>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</si>
  <si>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</si>
  <si>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</si>
  <si>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</si>
  <si>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</si>
  <si>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</si>
  <si>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</si>
  <si>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</si>
  <si>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</si>
  <si>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</si>
  <si>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</si>
  <si>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</si>
  <si>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</si>
  <si>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</si>
  <si>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</si>
  <si>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</si>
  <si>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</si>
  <si>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</si>
  <si>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</si>
  <si>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</si>
  <si>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</si>
  <si>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</si>
  <si>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</si>
  <si>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</si>
  <si>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 xml:space="preserve">Revisión totales y dif </t>
  </si>
  <si>
    <t xml:space="preserve">Para boletín </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</si>
  <si>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</si>
  <si>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</si>
  <si>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</si>
  <si>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</si>
  <si>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</si>
  <si>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</si>
  <si>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</si>
  <si>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</si>
  <si>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</si>
  <si>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</si>
  <si>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</si>
  <si>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</si>
  <si>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</si>
  <si>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</si>
  <si>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</si>
  <si>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</si>
  <si>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t xml:space="preserve">14/ Porcentaje de la población ocupada que recibe seguro social por su empleo. Incluye seguro social de tipo asalariado, mediante convenio (asociaciones, sindicatos, cooperativas, etc,), cuenta propia y voluntario. </t>
  </si>
  <si>
    <r>
      <t>Directores y Gerentes</t>
    </r>
    <r>
      <rPr>
        <vertAlign val="superscript"/>
        <sz val="8"/>
        <color indexed="8"/>
        <rFont val="Calibri"/>
        <family val="2"/>
        <scheme val="minor"/>
      </rPr>
      <t>4/</t>
    </r>
  </si>
  <si>
    <r>
      <t>Ocupación calificada alta</t>
    </r>
    <r>
      <rPr>
        <vertAlign val="superscript"/>
        <sz val="8"/>
        <color indexed="8"/>
        <rFont val="Calibri"/>
        <family val="2"/>
        <scheme val="minor"/>
      </rPr>
      <t>5/</t>
    </r>
  </si>
  <si>
    <r>
      <t>Ocupación calificada media</t>
    </r>
    <r>
      <rPr>
        <vertAlign val="superscript"/>
        <sz val="8"/>
        <color indexed="8"/>
        <rFont val="Calibri"/>
        <family val="2"/>
        <scheme val="minor"/>
      </rPr>
      <t>6/</t>
    </r>
  </si>
  <si>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</si>
  <si>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5/ Incluye directores y gerentes,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</si>
  <si>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</si>
  <si>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13/ Porcentaje que representa la población desempleada y la ocupada que busca otro empleo, respecto de la fuerza de trabajo.</t>
  </si>
  <si>
    <t>4/ Se construye con el ingreso total corriente bruto por hora en todos los empleos. Se utiliza el salario mínimo minimorun equivalente por hora que se define por ley cada año. El salario mínimo minimorun por jornada ordinaria para el año 2020 fue ¢10620,62.</t>
  </si>
  <si>
    <t>Estimación</t>
  </si>
  <si>
    <t>Q</t>
  </si>
  <si>
    <t>Mismo trimestre año anterior</t>
  </si>
  <si>
    <r>
      <rPr>
        <b/>
        <sz val="14"/>
        <color indexed="8"/>
        <rFont val="Calibri"/>
        <family val="2"/>
      </rPr>
      <t xml:space="preserve">Fuente: </t>
    </r>
    <r>
      <rPr>
        <sz val="14"/>
        <color indexed="8"/>
        <rFont val="Calibri"/>
        <family val="2"/>
      </rPr>
      <t>INEC-Costa Rica. Encuesta Continua de Empleo (ECE), 2021.</t>
    </r>
  </si>
  <si>
    <r>
      <rPr>
        <b/>
        <sz val="8"/>
        <color theme="1"/>
        <rFont val="Calibri"/>
        <family val="2"/>
        <scheme val="minor"/>
      </rPr>
      <t xml:space="preserve">Fuente: </t>
    </r>
    <r>
      <rPr>
        <sz val="8"/>
        <color theme="1"/>
        <rFont val="Calibri"/>
        <family val="2"/>
        <scheme val="minor"/>
      </rPr>
      <t>INEC-Costa Rica. Encuesta Continua de Empleo (ECE), 2021.</t>
    </r>
  </si>
  <si>
    <t>Cuadro 1.1</t>
  </si>
  <si>
    <t>1. Población total urbana</t>
  </si>
  <si>
    <t>Cuadro 1.2</t>
  </si>
  <si>
    <t>1. Población total rural</t>
  </si>
  <si>
    <t>Cuadro 2.1</t>
  </si>
  <si>
    <t>Cuadro 2.2</t>
  </si>
  <si>
    <t>Cuadro 2.3</t>
  </si>
  <si>
    <t>Cuadro 2.4</t>
  </si>
  <si>
    <t>Cuadro 3.1</t>
  </si>
  <si>
    <r>
      <t xml:space="preserve">Costa Rica zona urbana: Población ocupada según condición del empleo de las personas asalariadas e independientes </t>
    </r>
    <r>
      <rPr>
        <b/>
        <vertAlign val="superscript"/>
        <sz val="8"/>
        <color theme="1"/>
        <rFont val="Calibri"/>
        <family val="2"/>
        <scheme val="minor"/>
      </rPr>
      <t>1/</t>
    </r>
  </si>
  <si>
    <t>Cuadro 3.2</t>
  </si>
  <si>
    <r>
      <t xml:space="preserve">Costa Rica zona rural: Población ocupada según condición del empleo de las personas asalariadas e independientes </t>
    </r>
    <r>
      <rPr>
        <b/>
        <vertAlign val="superscript"/>
        <sz val="8"/>
        <color theme="1"/>
        <rFont val="Calibri"/>
        <family val="2"/>
        <scheme val="minor"/>
      </rPr>
      <t>1/</t>
    </r>
  </si>
  <si>
    <t>Cuadro 3.3</t>
  </si>
  <si>
    <r>
      <t xml:space="preserve">Costa Rica hombres: Población ocupada según condición del empleo de las personas asalariadas e independientes </t>
    </r>
    <r>
      <rPr>
        <b/>
        <vertAlign val="superscript"/>
        <sz val="8"/>
        <color theme="1"/>
        <rFont val="Calibri"/>
        <family val="2"/>
        <scheme val="minor"/>
      </rPr>
      <t>1/</t>
    </r>
  </si>
  <si>
    <t>Cuadro 3.4</t>
  </si>
  <si>
    <r>
      <t xml:space="preserve">Costa Rica mujeres: Población ocupada según condición del empleo de las personas asalariadas e independientes </t>
    </r>
    <r>
      <rPr>
        <b/>
        <vertAlign val="superscript"/>
        <sz val="8"/>
        <color theme="1"/>
        <rFont val="Calibri"/>
        <family val="2"/>
        <scheme val="minor"/>
      </rPr>
      <t>1/</t>
    </r>
  </si>
  <si>
    <t>Cuadro 4.1</t>
  </si>
  <si>
    <r>
      <t>Costa Rica zona urbana: Promedio del ingreso mensual en el empleo principal según características del empleo</t>
    </r>
    <r>
      <rPr>
        <b/>
        <vertAlign val="superscript"/>
        <sz val="8"/>
        <color theme="1"/>
        <rFont val="Calibri"/>
        <family val="2"/>
        <scheme val="minor"/>
      </rPr>
      <t>1/</t>
    </r>
  </si>
  <si>
    <t>Cuadro 4.2</t>
  </si>
  <si>
    <r>
      <t>Costa Rica zona rural: Promedio del ingreso mensual en el empleo principal según características del empleo</t>
    </r>
    <r>
      <rPr>
        <b/>
        <vertAlign val="superscript"/>
        <sz val="8"/>
        <color theme="1"/>
        <rFont val="Calibri"/>
        <family val="2"/>
        <scheme val="minor"/>
      </rPr>
      <t>1/</t>
    </r>
  </si>
  <si>
    <t>Cuadro 4.3</t>
  </si>
  <si>
    <r>
      <t>Costa Rica hombres: Promedio del ingreso mensual en el empleo principal según características del empleo</t>
    </r>
    <r>
      <rPr>
        <b/>
        <vertAlign val="superscript"/>
        <sz val="8"/>
        <color theme="1"/>
        <rFont val="Calibri"/>
        <family val="2"/>
        <scheme val="minor"/>
      </rPr>
      <t>1/</t>
    </r>
  </si>
  <si>
    <t>Cuadro 4.4</t>
  </si>
  <si>
    <r>
      <t>Costa Rica mujeres: Promedio del ingreso mensual en el empleo principal según características del empleo</t>
    </r>
    <r>
      <rPr>
        <b/>
        <vertAlign val="superscript"/>
        <sz val="8"/>
        <color theme="1"/>
        <rFont val="Calibri"/>
        <family val="2"/>
        <scheme val="minor"/>
      </rPr>
      <t>1/</t>
    </r>
  </si>
  <si>
    <t>Principales indicadores interanuales del mercado laboral costarricense JAS 2021</t>
  </si>
  <si>
    <t>III Trimestre 2021</t>
  </si>
  <si>
    <t>III 2021</t>
  </si>
  <si>
    <t>Jul - Set</t>
  </si>
  <si>
    <t/>
  </si>
  <si>
    <t>3.5 Formalidad e informalidad</t>
  </si>
  <si>
    <t>Ocupado con empleo formal</t>
  </si>
  <si>
    <t>Ocupado con empleo informal</t>
  </si>
  <si>
    <r>
      <t>Porcentaje de ocupados con empleo informal</t>
    </r>
    <r>
      <rPr>
        <vertAlign val="superscript"/>
        <sz val="8"/>
        <color theme="1"/>
        <rFont val="Calibri"/>
        <family val="2"/>
        <scheme val="minor"/>
      </rPr>
      <t>15/</t>
    </r>
  </si>
  <si>
    <r>
      <t>Tasa de desempleo ampliado</t>
    </r>
    <r>
      <rPr>
        <vertAlign val="superscript"/>
        <sz val="8"/>
        <color theme="1"/>
        <rFont val="Calibri"/>
        <family val="2"/>
        <scheme val="minor"/>
      </rPr>
      <t>16/</t>
    </r>
  </si>
  <si>
    <t xml:space="preserve">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</si>
  <si>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 xml:space="preserve">15/ Porcentaje de la población ocupada con empleo informal respecto a la población ocupada.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</si>
</sst>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 ###\ ##0;_(* \(#,##0\);_(* &quot;-&quot;_);_(@_)"/>
    <numFmt numFmtId="165" formatCode="0.0"/>
    <numFmt numFmtId="166" formatCode="###\ ###\ ##0"/>
    <numFmt numFmtId="167" formatCode="#,##0.0"/>
    <numFmt numFmtId="168" formatCode="#,##0.0;_(* \-\ #,##0.0;_(* &quot;-&quot;_);_(@_)"/>
    <numFmt numFmtId="169" formatCode="###\ ###\ ##0;\-###\ ###\ ##0;_(* &quot;-&quot;_);_(@_)"/>
    <numFmt numFmtId="170" formatCode="###,###,##0"/>
    <numFmt numFmtId="171" formatCode="&quot;*&quot;\ ###\ ###\ ##0"/>
    <numFmt numFmtId="172" formatCode="&quot;*&quot;###\ ###\ ##0"/>
  </numFmts>
  <fonts count="26"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b/>
      <sz val="9"/>
      <color theme="1"/>
      <name val="Calibri"/>
      <family val="2"/>
      <scheme val="minor"/>
    </font>
    <font>
      <b/>
      <sz val="9"/>
      <color indexed="8"/>
      <name val="Calibri"/>
      <family val="2"/>
      <scheme val="minor"/>
    </font>
  </fonts>
  <fills count="8">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39997558519241921"/>
        <bgColor indexed="64"/>
      </patternFill>
    </fill>
  </fills>
  <borders count="18">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thin">
        <color auto="1"/>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bottom/>
      <diagonal/>
    </border>
    <border>
      <left style="thin">
        <color indexed="64"/>
      </left>
      <right style="thin">
        <color auto="1"/>
      </right>
      <top style="medium">
        <color auto="1"/>
      </top>
      <bottom style="thin">
        <color auto="1"/>
      </bottom>
      <diagonal/>
    </border>
    <border>
      <left/>
      <right/>
      <top style="medium">
        <color indexed="8"/>
      </top>
      <bottom/>
      <diagonal/>
    </border>
    <border>
      <left/>
      <right/>
      <top style="medium">
        <color auto="1"/>
      </top>
      <bottom style="thin">
        <color auto="1"/>
      </bottom>
      <diagonal/>
    </border>
    <border>
      <left/>
      <right/>
      <top style="medium">
        <color auto="1"/>
      </top>
      <bottom/>
      <diagonal/>
    </border>
    <border>
      <left style="thin">
        <color indexed="64"/>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s>
  <cellStyleXfs count="11">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9" fillId="0" borderId="0" applyNumberFormat="0" applyFill="0" applyBorder="0" applyAlignment="0" applyProtection="0"/>
    <xf numFmtId="0" fontId="24" fillId="0" borderId="4" applyFont="0" applyFill="0" applyAlignment="0">
      <alignment vertical="center"/>
    </xf>
    <xf numFmtId="0" fontId="25" fillId="0" borderId="4">
      <alignment vertical="center" wrapText="1"/>
    </xf>
  </cellStyleXfs>
  <cellXfs count="371">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4" fontId="4" fillId="0" borderId="0" xfId="0" applyNumberFormat="1" applyFont="1" applyFill="1"/>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3" fontId="8" fillId="0" borderId="0" xfId="3" applyNumberFormat="1" applyFont="1" applyFill="1" applyBorder="1" applyAlignment="1">
      <alignment horizontal="right" vertical="top"/>
    </xf>
    <xf numFmtId="168" fontId="7" fillId="0" borderId="0" xfId="1" applyNumberFormat="1" applyFont="1" applyFill="1" applyBorder="1" applyAlignment="1">
      <alignment horizontal="right"/>
    </xf>
    <xf numFmtId="0" fontId="3" fillId="0" borderId="0" xfId="0" applyFont="1" applyFill="1" applyBorder="1"/>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9" fillId="2" borderId="0" xfId="0" applyFont="1" applyFill="1" applyBorder="1" applyAlignment="1">
      <alignment horizontal="left" vertical="top"/>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167" fontId="3" fillId="0" borderId="0" xfId="3" applyNumberFormat="1" applyFont="1" applyFill="1" applyBorder="1" applyAlignment="1">
      <alignment horizontal="right" vertical="top"/>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167" fontId="3" fillId="0" borderId="2" xfId="3" applyNumberFormat="1" applyFont="1" applyFill="1" applyBorder="1" applyAlignment="1">
      <alignment horizontal="right" vertical="top"/>
    </xf>
    <xf numFmtId="0" fontId="3" fillId="3" borderId="0" xfId="0" applyFont="1" applyFill="1"/>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8"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164" fontId="6" fillId="2" borderId="0" xfId="7" applyNumberFormat="1" applyFont="1" applyFill="1" applyBorder="1" applyAlignment="1">
      <alignment horizontal="right"/>
    </xf>
    <xf numFmtId="168"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8" fontId="4" fillId="0" borderId="0" xfId="0" applyNumberFormat="1" applyFont="1" applyBorder="1"/>
    <xf numFmtId="0" fontId="4" fillId="0" borderId="0" xfId="0" applyFont="1" applyFill="1" applyAlignment="1">
      <alignment vertical="center" wrapText="1"/>
    </xf>
    <xf numFmtId="0" fontId="4" fillId="0" borderId="0" xfId="0" applyFont="1" applyFill="1" applyBorder="1" applyAlignment="1">
      <alignment vertical="center"/>
    </xf>
    <xf numFmtId="0" fontId="15" fillId="0" borderId="0" xfId="0" applyFont="1" applyFill="1" applyBorder="1" applyAlignment="1">
      <alignment vertical="top" wrapText="1"/>
    </xf>
    <xf numFmtId="0" fontId="14"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8" fontId="4" fillId="0" borderId="0" xfId="0" applyNumberFormat="1" applyFont="1" applyFill="1"/>
    <xf numFmtId="0" fontId="4" fillId="0" borderId="0" xfId="0" applyFont="1" applyFill="1" applyAlignment="1">
      <alignment horizontal="center"/>
    </xf>
    <xf numFmtId="0" fontId="17" fillId="0" borderId="0" xfId="0" applyFont="1" applyAlignment="1">
      <alignment vertical="center"/>
    </xf>
    <xf numFmtId="0" fontId="19" fillId="0" borderId="0" xfId="8"/>
    <xf numFmtId="0" fontId="20" fillId="0" borderId="0" xfId="0" applyFont="1"/>
    <xf numFmtId="0" fontId="0" fillId="0" borderId="2" xfId="0" applyBorder="1"/>
    <xf numFmtId="0" fontId="19" fillId="0" borderId="2" xfId="8" applyBorder="1"/>
    <xf numFmtId="166" fontId="2" fillId="0" borderId="0" xfId="0" applyNumberFormat="1" applyFont="1" applyFill="1" applyAlignment="1">
      <alignment horizontal="right"/>
    </xf>
    <xf numFmtId="168"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0" fontId="2" fillId="0" borderId="0" xfId="0" applyFont="1" applyFill="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top" wrapText="1"/>
    </xf>
    <xf numFmtId="0" fontId="4" fillId="0" borderId="0" xfId="0" applyFont="1" applyFill="1" applyBorder="1" applyAlignment="1">
      <alignment vertical="top" wrapText="1"/>
    </xf>
    <xf numFmtId="0" fontId="4" fillId="0" borderId="0" xfId="0" applyFont="1" applyFill="1" applyAlignment="1">
      <alignment horizontal="right"/>
    </xf>
    <xf numFmtId="0" fontId="5" fillId="0" borderId="0" xfId="0" applyFont="1" applyFill="1" applyBorder="1" applyAlignment="1">
      <alignment horizontal="center" vertical="center" wrapText="1"/>
    </xf>
    <xf numFmtId="164" fontId="3" fillId="0" borderId="0" xfId="0" applyNumberFormat="1" applyFont="1" applyFill="1"/>
    <xf numFmtId="169" fontId="3" fillId="0" borderId="0" xfId="0" applyNumberFormat="1" applyFont="1" applyFill="1"/>
    <xf numFmtId="1" fontId="3" fillId="0" borderId="0" xfId="0" applyNumberFormat="1" applyFont="1" applyFill="1"/>
    <xf numFmtId="0" fontId="2" fillId="0" borderId="10" xfId="0" applyFont="1" applyFill="1" applyBorder="1" applyAlignment="1">
      <alignment vertical="center"/>
    </xf>
    <xf numFmtId="0" fontId="5" fillId="0" borderId="10" xfId="0" applyFont="1" applyFill="1" applyBorder="1" applyAlignment="1">
      <alignment horizontal="center" vertical="center" wrapText="1"/>
    </xf>
    <xf numFmtId="0" fontId="3" fillId="0" borderId="10" xfId="0" applyFont="1" applyFill="1" applyBorder="1" applyAlignment="1">
      <alignment horizontal="center" vertical="center"/>
    </xf>
    <xf numFmtId="0" fontId="3" fillId="0" borderId="10" xfId="0" applyFont="1" applyFill="1" applyBorder="1" applyAlignment="1">
      <alignment horizontal="center"/>
    </xf>
    <xf numFmtId="0" fontId="3" fillId="2" borderId="10" xfId="0" applyFont="1" applyFill="1" applyBorder="1" applyAlignment="1">
      <alignment horizontal="center"/>
    </xf>
    <xf numFmtId="2" fontId="3" fillId="0" borderId="10" xfId="0" applyNumberFormat="1" applyFont="1" applyFill="1" applyBorder="1"/>
    <xf numFmtId="1" fontId="3" fillId="0" borderId="10" xfId="0" applyNumberFormat="1" applyFont="1" applyFill="1" applyBorder="1"/>
    <xf numFmtId="0" fontId="3" fillId="0" borderId="10" xfId="0" applyFont="1" applyFill="1" applyBorder="1" applyAlignment="1">
      <alignment vertical="top" wrapText="1"/>
    </xf>
    <xf numFmtId="0" fontId="4" fillId="0" borderId="10" xfId="0" applyFont="1" applyFill="1" applyBorder="1" applyAlignment="1">
      <alignment vertical="top" wrapText="1"/>
    </xf>
    <xf numFmtId="0" fontId="3" fillId="0" borderId="10" xfId="0" applyFont="1" applyFill="1" applyBorder="1"/>
    <xf numFmtId="0" fontId="2" fillId="0" borderId="0" xfId="0" applyFont="1" applyFill="1" applyAlignment="1">
      <alignment horizontal="center" vertical="center"/>
    </xf>
    <xf numFmtId="0" fontId="2" fillId="0" borderId="0" xfId="0" applyFont="1" applyFill="1" applyBorder="1" applyAlignment="1">
      <alignment horizontal="center" vertical="center"/>
    </xf>
    <xf numFmtId="2" fontId="7" fillId="0" borderId="0" xfId="2" applyNumberFormat="1" applyFont="1" applyFill="1" applyBorder="1" applyAlignment="1">
      <alignment horizontal="center"/>
    </xf>
    <xf numFmtId="169" fontId="7" fillId="2" borderId="0" xfId="3" applyNumberFormat="1" applyFont="1" applyFill="1" applyBorder="1" applyAlignment="1">
      <alignment horizontal="center"/>
    </xf>
    <xf numFmtId="1" fontId="7" fillId="0" borderId="0" xfId="2" applyNumberFormat="1" applyFont="1" applyFill="1" applyBorder="1" applyAlignment="1">
      <alignment horizontal="center"/>
    </xf>
    <xf numFmtId="0" fontId="4" fillId="0" borderId="0" xfId="0" applyFont="1" applyFill="1" applyBorder="1" applyAlignment="1">
      <alignment horizontal="center" vertical="top" wrapText="1"/>
    </xf>
    <xf numFmtId="0" fontId="4" fillId="0" borderId="0" xfId="0" applyFont="1" applyFill="1" applyAlignment="1">
      <alignment horizontal="center" vertical="top" wrapText="1"/>
    </xf>
    <xf numFmtId="1" fontId="7" fillId="0" borderId="0" xfId="5" applyNumberFormat="1" applyFont="1" applyFill="1" applyBorder="1" applyAlignment="1">
      <alignment horizontal="right"/>
    </xf>
    <xf numFmtId="0" fontId="3" fillId="0" borderId="0" xfId="0" applyFont="1" applyFill="1" applyBorder="1" applyAlignment="1">
      <alignment vertical="top" wrapText="1"/>
    </xf>
    <xf numFmtId="0" fontId="4" fillId="0" borderId="0" xfId="0" applyFont="1" applyFill="1"/>
    <xf numFmtId="0" fontId="3" fillId="4" borderId="0" xfId="0" applyFont="1" applyFill="1" applyAlignment="1">
      <alignment horizontal="center"/>
    </xf>
    <xf numFmtId="0" fontId="3" fillId="4" borderId="10" xfId="0" applyFont="1" applyFill="1" applyBorder="1" applyAlignment="1">
      <alignment horizontal="center"/>
    </xf>
    <xf numFmtId="170" fontId="3" fillId="0" borderId="0" xfId="0" applyNumberFormat="1" applyFont="1" applyFill="1"/>
    <xf numFmtId="0" fontId="3" fillId="3" borderId="0" xfId="0" applyFont="1" applyFill="1" applyAlignment="1">
      <alignment horizontal="center"/>
    </xf>
    <xf numFmtId="164" fontId="3" fillId="3" borderId="0" xfId="0" applyNumberFormat="1" applyFont="1" applyFill="1"/>
    <xf numFmtId="0" fontId="3" fillId="3" borderId="10" xfId="0" applyFont="1" applyFill="1" applyBorder="1" applyAlignment="1">
      <alignment horizontal="center"/>
    </xf>
    <xf numFmtId="0" fontId="4" fillId="3" borderId="0" xfId="0" applyFont="1" applyFill="1"/>
    <xf numFmtId="0" fontId="7" fillId="0" borderId="0" xfId="2" applyFont="1" applyFill="1" applyBorder="1" applyAlignment="1">
      <alignment horizontal="left" indent="1"/>
    </xf>
    <xf numFmtId="167" fontId="4" fillId="0" borderId="0" xfId="0" applyNumberFormat="1" applyFont="1" applyFill="1"/>
    <xf numFmtId="167" fontId="4" fillId="0" borderId="0" xfId="0" applyNumberFormat="1" applyFont="1" applyFill="1" applyBorder="1" applyAlignment="1">
      <alignment horizontal="right"/>
    </xf>
    <xf numFmtId="4" fontId="4" fillId="0" borderId="0" xfId="0" applyNumberFormat="1" applyFont="1" applyFill="1"/>
    <xf numFmtId="0" fontId="4" fillId="0" borderId="0" xfId="0" applyFont="1" applyFill="1"/>
    <xf numFmtId="0" fontId="8" fillId="0" borderId="0" xfId="0" applyFont="1" applyFill="1"/>
    <xf numFmtId="168" fontId="2" fillId="0" borderId="0" xfId="0" applyNumberFormat="1" applyFont="1" applyFill="1"/>
    <xf numFmtId="165" fontId="3" fillId="0" borderId="0" xfId="0" applyNumberFormat="1" applyFont="1" applyFill="1"/>
    <xf numFmtId="165" fontId="7" fillId="0" borderId="0" xfId="2" applyNumberFormat="1" applyFont="1" applyFill="1" applyBorder="1" applyAlignment="1">
      <alignment horizontal="right"/>
    </xf>
    <xf numFmtId="0" fontId="5" fillId="2" borderId="0" xfId="0" applyFont="1" applyFill="1" applyAlignment="1">
      <alignment horizontal="center"/>
    </xf>
    <xf numFmtId="0" fontId="5" fillId="2" borderId="10" xfId="0" applyFont="1" applyFill="1" applyBorder="1" applyAlignment="1">
      <alignment horizontal="center"/>
    </xf>
    <xf numFmtId="0" fontId="5" fillId="2" borderId="0" xfId="0" applyFont="1" applyFill="1" applyAlignment="1">
      <alignment horizontal="center"/>
    </xf>
    <xf numFmtId="0" fontId="4" fillId="0" borderId="0" xfId="0" applyFont="1" applyFill="1" applyBorder="1" applyAlignment="1">
      <alignment vertical="top" wrapText="1"/>
    </xf>
    <xf numFmtId="0" fontId="2" fillId="0" borderId="0" xfId="0" applyFont="1" applyFill="1" applyBorder="1" applyAlignment="1">
      <alignment vertical="center"/>
    </xf>
    <xf numFmtId="0" fontId="4" fillId="0" borderId="0" xfId="0" applyFont="1" applyFill="1" applyBorder="1" applyAlignment="1">
      <alignment horizontal="left" vertical="center" wrapText="1"/>
    </xf>
    <xf numFmtId="1" fontId="5" fillId="0" borderId="0" xfId="0" applyNumberFormat="1" applyFont="1" applyFill="1"/>
    <xf numFmtId="0" fontId="5" fillId="0" borderId="0" xfId="0" applyFont="1" applyFill="1" applyAlignment="1">
      <alignment horizontal="center"/>
    </xf>
    <xf numFmtId="2" fontId="5" fillId="0" borderId="10" xfId="0" applyNumberFormat="1" applyFont="1" applyFill="1" applyBorder="1"/>
    <xf numFmtId="2" fontId="2" fillId="0" borderId="0" xfId="0" applyNumberFormat="1" applyFont="1" applyFill="1"/>
    <xf numFmtId="0" fontId="5" fillId="0" borderId="10" xfId="0" applyFont="1" applyFill="1" applyBorder="1" applyAlignment="1">
      <alignment horizontal="center"/>
    </xf>
    <xf numFmtId="0" fontId="5" fillId="5" borderId="0" xfId="0" applyFont="1" applyFill="1" applyAlignment="1">
      <alignment horizontal="center"/>
    </xf>
    <xf numFmtId="0" fontId="2" fillId="0" borderId="0" xfId="0" applyFont="1"/>
    <xf numFmtId="166" fontId="2" fillId="0" borderId="0" xfId="0" applyNumberFormat="1" applyFont="1"/>
    <xf numFmtId="0" fontId="5" fillId="2" borderId="0" xfId="0" applyFont="1" applyFill="1" applyBorder="1" applyAlignment="1">
      <alignment horizontal="left" vertical="top"/>
    </xf>
    <xf numFmtId="165" fontId="3" fillId="0" borderId="2" xfId="0" applyNumberFormat="1" applyFont="1" applyFill="1" applyBorder="1"/>
    <xf numFmtId="0" fontId="5" fillId="0" borderId="0" xfId="0" applyNumberFormat="1" applyFont="1" applyFill="1"/>
    <xf numFmtId="166" fontId="3" fillId="0" borderId="0" xfId="0" applyNumberFormat="1" applyFont="1" applyFill="1"/>
    <xf numFmtId="166" fontId="3" fillId="0" borderId="0" xfId="0" applyNumberFormat="1" applyFont="1" applyFill="1" applyAlignment="1">
      <alignment horizontal="center"/>
    </xf>
    <xf numFmtId="166" fontId="3" fillId="2" borderId="0" xfId="0" applyNumberFormat="1" applyFont="1" applyFill="1" applyAlignment="1">
      <alignment horizontal="center"/>
    </xf>
    <xf numFmtId="166" fontId="5" fillId="0" borderId="0" xfId="0" applyNumberFormat="1" applyFont="1" applyFill="1"/>
    <xf numFmtId="166" fontId="5" fillId="0" borderId="0" xfId="0" applyNumberFormat="1" applyFont="1" applyFill="1" applyAlignment="1">
      <alignment horizontal="center"/>
    </xf>
    <xf numFmtId="166" fontId="5" fillId="2" borderId="0" xfId="0" applyNumberFormat="1" applyFont="1" applyFill="1" applyAlignment="1">
      <alignment horizontal="center"/>
    </xf>
    <xf numFmtId="166" fontId="3" fillId="0" borderId="0" xfId="0" applyNumberFormat="1" applyFont="1" applyFill="1" applyBorder="1" applyAlignment="1">
      <alignment horizontal="center"/>
    </xf>
    <xf numFmtId="0" fontId="2" fillId="3" borderId="0" xfId="0" applyFont="1" applyFill="1" applyBorder="1" applyAlignment="1">
      <alignment vertical="center"/>
    </xf>
    <xf numFmtId="0" fontId="2" fillId="6" borderId="7" xfId="0" applyFont="1" applyFill="1" applyBorder="1" applyAlignment="1">
      <alignment horizontal="center" vertical="center"/>
    </xf>
    <xf numFmtId="166" fontId="5" fillId="2" borderId="0" xfId="3" applyNumberFormat="1" applyFont="1" applyFill="1" applyBorder="1" applyAlignment="1">
      <alignment horizontal="right" vertical="top"/>
    </xf>
    <xf numFmtId="166" fontId="3" fillId="0" borderId="0" xfId="0" applyNumberFormat="1" applyFont="1"/>
    <xf numFmtId="166" fontId="5" fillId="0" borderId="0" xfId="3" applyNumberFormat="1" applyFont="1" applyFill="1" applyBorder="1" applyAlignment="1">
      <alignment horizontal="right" vertical="top"/>
    </xf>
    <xf numFmtId="166" fontId="3" fillId="0" borderId="0" xfId="3" applyNumberFormat="1" applyFont="1" applyFill="1" applyBorder="1" applyAlignment="1">
      <alignment horizontal="right" vertical="top"/>
    </xf>
    <xf numFmtId="166" fontId="3" fillId="0" borderId="0" xfId="0" applyNumberFormat="1" applyFont="1" applyFill="1" applyBorder="1"/>
    <xf numFmtId="166" fontId="3" fillId="0" borderId="0" xfId="0" applyNumberFormat="1" applyFont="1" applyFill="1" applyAlignment="1">
      <alignment horizontal="right"/>
    </xf>
    <xf numFmtId="166" fontId="3" fillId="0" borderId="0" xfId="3" applyNumberFormat="1" applyFont="1" applyFill="1" applyBorder="1" applyAlignment="1">
      <alignment horizontal="right"/>
    </xf>
    <xf numFmtId="166" fontId="3" fillId="4" borderId="0" xfId="0" applyNumberFormat="1" applyFont="1" applyFill="1"/>
    <xf numFmtId="166" fontId="3" fillId="4" borderId="0" xfId="3" applyNumberFormat="1" applyFont="1" applyFill="1" applyBorder="1" applyAlignment="1">
      <alignment horizontal="right" vertical="top"/>
    </xf>
    <xf numFmtId="166" fontId="2" fillId="0" borderId="0" xfId="0" applyNumberFormat="1" applyFont="1" applyFill="1"/>
    <xf numFmtId="166" fontId="8" fillId="0" borderId="0" xfId="0" applyNumberFormat="1" applyFont="1"/>
    <xf numFmtId="166" fontId="3" fillId="0" borderId="0" xfId="1" applyNumberFormat="1" applyFont="1" applyFill="1" applyBorder="1" applyAlignment="1">
      <alignment horizontal="right" vertical="center"/>
    </xf>
    <xf numFmtId="166" fontId="3" fillId="0" borderId="2" xfId="3" applyNumberFormat="1" applyFont="1" applyFill="1" applyBorder="1" applyAlignment="1">
      <alignment horizontal="right" vertical="top"/>
    </xf>
    <xf numFmtId="166" fontId="4" fillId="0" borderId="2" xfId="0" applyNumberFormat="1" applyFont="1" applyFill="1" applyBorder="1"/>
    <xf numFmtId="166" fontId="8" fillId="0" borderId="0" xfId="3" applyNumberFormat="1" applyFont="1" applyFill="1" applyBorder="1" applyAlignment="1">
      <alignment horizontal="right" vertical="top"/>
    </xf>
    <xf numFmtId="166" fontId="8" fillId="0" borderId="0" xfId="0" applyNumberFormat="1" applyFont="1" applyFill="1"/>
    <xf numFmtId="0" fontId="5" fillId="0" borderId="0" xfId="0" applyFont="1" applyAlignment="1">
      <alignment horizontal="center"/>
    </xf>
    <xf numFmtId="1" fontId="6" fillId="0" borderId="0" xfId="5" applyNumberFormat="1" applyFont="1" applyFill="1" applyBorder="1" applyAlignment="1">
      <alignment horizontal="right"/>
    </xf>
    <xf numFmtId="165" fontId="2" fillId="0" borderId="0" xfId="0" applyNumberFormat="1" applyFont="1"/>
    <xf numFmtId="165" fontId="3" fillId="0" borderId="0" xfId="3" applyNumberFormat="1" applyFont="1" applyFill="1" applyBorder="1" applyAlignment="1">
      <alignment horizontal="right" vertical="top"/>
    </xf>
    <xf numFmtId="1" fontId="2" fillId="0" borderId="0" xfId="0" applyNumberFormat="1" applyFont="1"/>
    <xf numFmtId="165" fontId="3" fillId="0" borderId="2" xfId="3" applyNumberFormat="1" applyFont="1" applyFill="1" applyBorder="1" applyAlignment="1">
      <alignment horizontal="right" vertical="top"/>
    </xf>
    <xf numFmtId="165" fontId="4" fillId="0" borderId="0" xfId="0" applyNumberFormat="1" applyFont="1" applyBorder="1"/>
    <xf numFmtId="165" fontId="4" fillId="0" borderId="2" xfId="0" applyNumberFormat="1" applyFont="1" applyBorder="1"/>
    <xf numFmtId="166" fontId="4" fillId="0" borderId="2" xfId="0" applyNumberFormat="1" applyFont="1" applyBorder="1"/>
    <xf numFmtId="166" fontId="4" fillId="0" borderId="0" xfId="0" applyNumberFormat="1" applyFont="1" applyFill="1" applyAlignment="1">
      <alignment vertical="top"/>
    </xf>
    <xf numFmtId="166" fontId="4" fillId="0" borderId="0" xfId="0" applyNumberFormat="1" applyFont="1" applyAlignment="1">
      <alignment vertical="top"/>
    </xf>
    <xf numFmtId="0" fontId="2" fillId="0" borderId="10" xfId="0" applyFont="1" applyFill="1" applyBorder="1"/>
    <xf numFmtId="0" fontId="4" fillId="0" borderId="0" xfId="0" applyFont="1" applyBorder="1"/>
    <xf numFmtId="0" fontId="4" fillId="2" borderId="0" xfId="0" applyFont="1" applyFill="1" applyBorder="1" applyAlignment="1">
      <alignment horizontal="center"/>
    </xf>
    <xf numFmtId="0" fontId="4" fillId="0" borderId="0"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left" vertical="top" wrapText="1"/>
    </xf>
    <xf numFmtId="166" fontId="3" fillId="0" borderId="0" xfId="0" applyNumberFormat="1" applyFont="1" applyAlignment="1">
      <alignment horizontal="right"/>
    </xf>
    <xf numFmtId="0" fontId="2" fillId="6" borderId="7" xfId="0" applyFont="1" applyFill="1" applyBorder="1" applyAlignment="1">
      <alignment horizontal="center" vertical="center"/>
    </xf>
    <xf numFmtId="0" fontId="3" fillId="0" borderId="0" xfId="0" applyFont="1" applyFill="1" applyBorder="1" applyAlignment="1">
      <alignment vertical="top" wrapText="1"/>
    </xf>
    <xf numFmtId="0" fontId="4" fillId="0" borderId="0" xfId="0" applyFont="1" applyFill="1"/>
    <xf numFmtId="0" fontId="4" fillId="0" borderId="0" xfId="0" applyFont="1" applyFill="1" applyBorder="1" applyAlignment="1">
      <alignment vertical="top" wrapText="1"/>
    </xf>
    <xf numFmtId="0" fontId="2" fillId="6" borderId="7" xfId="0" applyFont="1" applyFill="1" applyBorder="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vertical="center"/>
    </xf>
    <xf numFmtId="0" fontId="5" fillId="2" borderId="0" xfId="0" applyFont="1" applyFill="1" applyAlignment="1">
      <alignment horizont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3" fillId="0" borderId="14" xfId="1" applyFont="1" applyFill="1" applyBorder="1" applyAlignment="1">
      <alignment horizontal="left" vertical="top"/>
    </xf>
    <xf numFmtId="166" fontId="4" fillId="0" borderId="14" xfId="0" applyNumberFormat="1" applyFont="1" applyFill="1" applyBorder="1" applyAlignment="1">
      <alignment horizontal="right"/>
    </xf>
    <xf numFmtId="0" fontId="4" fillId="0" borderId="14" xfId="0" applyFont="1" applyFill="1" applyBorder="1" applyAlignment="1">
      <alignment horizontal="right"/>
    </xf>
    <xf numFmtId="166" fontId="9" fillId="0" borderId="0" xfId="3" applyNumberFormat="1" applyFont="1" applyFill="1" applyBorder="1" applyAlignment="1">
      <alignment horizontal="right" vertical="top"/>
    </xf>
    <xf numFmtId="166" fontId="2" fillId="0" borderId="0" xfId="0" applyNumberFormat="1" applyFont="1" applyAlignment="1"/>
    <xf numFmtId="166" fontId="5" fillId="2" borderId="0" xfId="3" applyNumberFormat="1" applyFont="1" applyFill="1" applyBorder="1" applyAlignment="1">
      <alignment horizontal="right"/>
    </xf>
    <xf numFmtId="166" fontId="4" fillId="0" borderId="0" xfId="0" applyNumberFormat="1" applyFont="1" applyFill="1" applyAlignment="1">
      <alignment vertical="center"/>
    </xf>
    <xf numFmtId="166" fontId="3" fillId="0" borderId="0" xfId="3" applyNumberFormat="1" applyFont="1" applyFill="1" applyBorder="1" applyAlignment="1">
      <alignment horizontal="right" vertical="center"/>
    </xf>
    <xf numFmtId="0" fontId="3" fillId="7" borderId="0" xfId="0" applyFont="1" applyFill="1" applyAlignment="1">
      <alignment horizontal="center"/>
    </xf>
    <xf numFmtId="0" fontId="3" fillId="7" borderId="10" xfId="0" applyFont="1" applyFill="1" applyBorder="1" applyAlignment="1">
      <alignment horizontal="center"/>
    </xf>
    <xf numFmtId="166" fontId="4" fillId="7" borderId="0" xfId="0" applyNumberFormat="1" applyFont="1" applyFill="1"/>
    <xf numFmtId="166" fontId="3" fillId="7" borderId="0" xfId="3" applyNumberFormat="1" applyFont="1" applyFill="1" applyBorder="1" applyAlignment="1">
      <alignment horizontal="right" vertical="top"/>
    </xf>
    <xf numFmtId="0" fontId="4" fillId="7" borderId="0" xfId="0" applyFont="1" applyFill="1"/>
    <xf numFmtId="166" fontId="9" fillId="2" borderId="0" xfId="0" applyNumberFormat="1" applyFont="1" applyFill="1" applyBorder="1" applyAlignment="1">
      <alignment horizontal="left" vertical="top"/>
    </xf>
    <xf numFmtId="166" fontId="5" fillId="0" borderId="0" xfId="0" applyNumberFormat="1" applyFont="1"/>
    <xf numFmtId="166" fontId="5" fillId="0" borderId="0" xfId="0" applyNumberFormat="1" applyFont="1" applyAlignment="1"/>
    <xf numFmtId="166" fontId="3" fillId="0" borderId="0" xfId="0" applyNumberFormat="1" applyFont="1" applyAlignment="1">
      <alignment vertical="center"/>
    </xf>
    <xf numFmtId="0" fontId="4" fillId="0" borderId="0" xfId="0" applyFont="1" applyAlignment="1">
      <alignment vertical="center"/>
    </xf>
    <xf numFmtId="166" fontId="3" fillId="0" borderId="0" xfId="0" applyNumberFormat="1" applyFont="1" applyBorder="1"/>
    <xf numFmtId="166" fontId="3" fillId="3" borderId="0" xfId="0" applyNumberFormat="1" applyFont="1" applyFill="1"/>
    <xf numFmtId="166" fontId="3" fillId="3" borderId="0" xfId="3" applyNumberFormat="1" applyFont="1" applyFill="1" applyBorder="1" applyAlignment="1">
      <alignment horizontal="right" vertical="top"/>
    </xf>
    <xf numFmtId="166" fontId="3" fillId="7" borderId="0" xfId="0" applyNumberFormat="1" applyFont="1" applyFill="1"/>
    <xf numFmtId="166" fontId="4" fillId="0" borderId="0" xfId="0" applyNumberFormat="1" applyFont="1" applyAlignment="1">
      <alignment vertical="center"/>
    </xf>
    <xf numFmtId="165" fontId="4" fillId="0" borderId="14" xfId="0" applyNumberFormat="1" applyFont="1" applyFill="1" applyBorder="1" applyAlignment="1">
      <alignment horizontal="right"/>
    </xf>
    <xf numFmtId="166" fontId="2" fillId="0" borderId="0" xfId="0" applyNumberFormat="1" applyFont="1" applyFill="1" applyBorder="1"/>
    <xf numFmtId="166" fontId="8" fillId="0" borderId="0" xfId="0" applyNumberFormat="1" applyFont="1" applyBorder="1"/>
    <xf numFmtId="1" fontId="3" fillId="0" borderId="0" xfId="0" applyNumberFormat="1" applyFont="1" applyFill="1" applyAlignment="1">
      <alignment horizontal="center"/>
    </xf>
    <xf numFmtId="166" fontId="4" fillId="0" borderId="0" xfId="0" applyNumberFormat="1" applyFont="1" applyFill="1" applyBorder="1"/>
    <xf numFmtId="166" fontId="4" fillId="0" borderId="0" xfId="0" applyNumberFormat="1" applyFont="1" applyFill="1" applyBorder="1" applyAlignment="1"/>
    <xf numFmtId="166" fontId="4" fillId="0" borderId="0" xfId="0" applyNumberFormat="1" applyFont="1" applyBorder="1" applyAlignment="1">
      <alignment horizontal="right"/>
    </xf>
    <xf numFmtId="169" fontId="7" fillId="0" borderId="0" xfId="3" applyNumberFormat="1" applyFont="1" applyFill="1" applyBorder="1" applyAlignment="1">
      <alignment horizontal="center"/>
    </xf>
    <xf numFmtId="2" fontId="7" fillId="7" borderId="0" xfId="2" applyNumberFormat="1" applyFont="1" applyFill="1" applyBorder="1" applyAlignment="1">
      <alignment horizontal="center"/>
    </xf>
    <xf numFmtId="169" fontId="7" fillId="7" borderId="0" xfId="3" applyNumberFormat="1" applyFont="1" applyFill="1" applyBorder="1" applyAlignment="1">
      <alignment horizontal="center"/>
    </xf>
    <xf numFmtId="166" fontId="4" fillId="7" borderId="0" xfId="0" applyNumberFormat="1" applyFont="1" applyFill="1" applyBorder="1"/>
    <xf numFmtId="1" fontId="7" fillId="7" borderId="0" xfId="2" applyNumberFormat="1" applyFont="1" applyFill="1" applyBorder="1" applyAlignment="1">
      <alignment horizontal="center"/>
    </xf>
    <xf numFmtId="165" fontId="4" fillId="0" borderId="0" xfId="0" applyNumberFormat="1" applyFont="1" applyAlignment="1"/>
    <xf numFmtId="167" fontId="3" fillId="0" borderId="0" xfId="3" applyNumberFormat="1" applyFont="1" applyFill="1" applyBorder="1" applyAlignment="1">
      <alignment horizontal="right"/>
    </xf>
    <xf numFmtId="171" fontId="7" fillId="0" borderId="0" xfId="5" applyNumberFormat="1" applyFont="1" applyFill="1" applyBorder="1" applyAlignment="1">
      <alignment horizontal="right"/>
    </xf>
    <xf numFmtId="0" fontId="7" fillId="7" borderId="0" xfId="1" applyFont="1" applyFill="1" applyBorder="1" applyAlignment="1">
      <alignment horizontal="left" wrapText="1" indent="2"/>
    </xf>
    <xf numFmtId="172" fontId="7" fillId="7" borderId="0" xfId="5" applyNumberFormat="1" applyFont="1" applyFill="1" applyBorder="1" applyAlignment="1">
      <alignment horizontal="right"/>
    </xf>
    <xf numFmtId="169" fontId="7" fillId="7" borderId="0" xfId="3" applyNumberFormat="1" applyFont="1" applyFill="1" applyBorder="1" applyAlignment="1">
      <alignment horizontal="right"/>
    </xf>
    <xf numFmtId="168" fontId="4" fillId="7" borderId="0" xfId="0" applyNumberFormat="1" applyFont="1" applyFill="1"/>
    <xf numFmtId="0" fontId="4" fillId="7" borderId="0" xfId="0" applyFont="1" applyFill="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 fontId="7" fillId="7" borderId="0" xfId="5" applyNumberFormat="1" applyFont="1" applyFill="1" applyBorder="1" applyAlignment="1">
      <alignment horizontal="right"/>
    </xf>
    <xf numFmtId="0" fontId="7" fillId="0" borderId="0" xfId="1" applyFont="1" applyFill="1" applyBorder="1" applyAlignment="1">
      <alignment horizontal="left" vertical="top" wrapText="1" indent="2"/>
    </xf>
    <xf numFmtId="166" fontId="4" fillId="0" borderId="0" xfId="0" applyNumberFormat="1" applyFont="1" applyFill="1" applyAlignment="1"/>
    <xf numFmtId="166" fontId="4" fillId="0" borderId="0" xfId="0" applyNumberFormat="1" applyFont="1" applyAlignment="1"/>
    <xf numFmtId="3" fontId="3" fillId="0" borderId="2" xfId="3" applyNumberFormat="1" applyFont="1" applyFill="1" applyBorder="1" applyAlignment="1">
      <alignment horizontal="right" vertical="top"/>
    </xf>
    <xf numFmtId="0" fontId="2" fillId="0" borderId="0" xfId="0" applyFont="1" applyAlignment="1">
      <alignment horizontal="center"/>
    </xf>
    <xf numFmtId="0" fontId="3" fillId="0" borderId="0" xfId="0" applyFont="1" applyFill="1" applyBorder="1" applyAlignment="1">
      <alignment vertical="top" wrapText="1"/>
    </xf>
    <xf numFmtId="0" fontId="4" fillId="0" borderId="0" xfId="0" applyFont="1" applyFill="1"/>
    <xf numFmtId="0" fontId="16" fillId="0" borderId="0" xfId="0" applyFont="1" applyAlignment="1">
      <alignment vertical="center"/>
    </xf>
    <xf numFmtId="0" fontId="18" fillId="0" borderId="2" xfId="0" applyFont="1" applyBorder="1" applyAlignment="1">
      <alignment vertical="center"/>
    </xf>
    <xf numFmtId="0" fontId="17" fillId="0" borderId="8" xfId="0" applyFont="1" applyBorder="1" applyAlignment="1">
      <alignment vertical="center"/>
    </xf>
    <xf numFmtId="0" fontId="23" fillId="0" borderId="9" xfId="0" applyFont="1" applyBorder="1"/>
    <xf numFmtId="0" fontId="21" fillId="0" borderId="9" xfId="0" applyFont="1" applyBorder="1"/>
    <xf numFmtId="0" fontId="2" fillId="0" borderId="2" xfId="0" applyFont="1" applyFill="1" applyBorder="1" applyAlignment="1">
      <alignment horizontal="center"/>
    </xf>
    <xf numFmtId="0" fontId="2" fillId="6" borderId="11" xfId="0" applyFont="1" applyFill="1" applyBorder="1" applyAlignment="1">
      <alignment horizontal="center" vertical="center"/>
    </xf>
    <xf numFmtId="0" fontId="2" fillId="6" borderId="7" xfId="0" applyFont="1" applyFill="1" applyBorder="1" applyAlignment="1">
      <alignment horizontal="center"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6" borderId="5" xfId="0" applyFont="1" applyFill="1" applyBorder="1" applyAlignment="1">
      <alignment horizontal="center" vertical="center" wrapText="1"/>
    </xf>
    <xf numFmtId="0" fontId="2" fillId="6" borderId="6"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2" borderId="0" xfId="0" applyFont="1" applyFill="1" applyAlignment="1">
      <alignment horizontal="center"/>
    </xf>
    <xf numFmtId="0" fontId="5" fillId="2" borderId="10" xfId="0" applyFont="1" applyFill="1" applyBorder="1" applyAlignment="1">
      <alignment horizontal="center"/>
    </xf>
    <xf numFmtId="0" fontId="5" fillId="2" borderId="0" xfId="0" applyFont="1" applyFill="1" applyBorder="1" applyAlignment="1">
      <alignment horizontal="center"/>
    </xf>
    <xf numFmtId="0" fontId="3" fillId="0" borderId="0" xfId="0" applyFont="1" applyFill="1" applyBorder="1" applyAlignment="1">
      <alignment vertical="top" wrapText="1"/>
    </xf>
    <xf numFmtId="0" fontId="4" fillId="0" borderId="0" xfId="0" applyFont="1" applyFill="1"/>
    <xf numFmtId="0" fontId="14" fillId="0" borderId="0" xfId="0" applyFont="1" applyFill="1" applyBorder="1" applyAlignment="1">
      <alignment horizontal="left" vertical="top" wrapText="1"/>
    </xf>
    <xf numFmtId="0" fontId="4" fillId="0" borderId="0" xfId="0" applyFont="1" applyFill="1" applyBorder="1" applyAlignment="1">
      <alignment vertical="top" wrapText="1"/>
    </xf>
    <xf numFmtId="0" fontId="3" fillId="0" borderId="3"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2" fillId="6" borderId="16" xfId="0" applyFont="1" applyFill="1" applyBorder="1" applyAlignment="1">
      <alignment horizontal="center" vertical="center" wrapText="1"/>
    </xf>
    <xf numFmtId="0" fontId="2" fillId="6" borderId="17" xfId="0" applyFont="1" applyFill="1" applyBorder="1" applyAlignment="1">
      <alignment horizontal="center" vertical="center" wrapText="1"/>
    </xf>
    <xf numFmtId="0" fontId="5" fillId="0" borderId="12" xfId="1" applyFont="1" applyFill="1" applyBorder="1" applyAlignment="1">
      <alignment horizontal="left" vertical="center" wrapText="1"/>
    </xf>
    <xf numFmtId="0" fontId="2" fillId="0" borderId="13"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2" fillId="6" borderId="15"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0" xfId="0" applyFont="1" applyFill="1" applyBorder="1" applyAlignment="1">
      <alignment horizontal="center" vertical="center"/>
    </xf>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14" xfId="0" applyFont="1" applyFill="1" applyBorder="1" applyAlignment="1">
      <alignment vertical="top" wrapText="1"/>
    </xf>
    <xf numFmtId="0" fontId="2" fillId="0" borderId="0" xfId="0" applyFont="1" applyFill="1" applyBorder="1" applyAlignment="1">
      <alignment horizontal="left" vertical="center"/>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14" xfId="0" applyFont="1" applyBorder="1" applyAlignment="1">
      <alignment horizontal="left" vertical="center" wrapText="1"/>
    </xf>
    <xf numFmtId="0" fontId="4" fillId="0" borderId="0" xfId="0" applyFont="1" applyBorder="1" applyAlignment="1">
      <alignment horizontal="left" vertical="top" wrapText="1"/>
    </xf>
    <xf numFmtId="0" fontId="4" fillId="0" borderId="9" xfId="0" applyFont="1" applyFill="1" applyBorder="1" applyAlignment="1">
      <alignment horizontal="left" vertical="center" wrapText="1"/>
    </xf>
    <xf numFmtId="0" fontId="4" fillId="0" borderId="14" xfId="0" applyFont="1" applyFill="1" applyBorder="1" applyAlignment="1">
      <alignment horizontal="left" vertical="center" wrapText="1"/>
    </xf>
    <xf numFmtId="0" fontId="2" fillId="0" borderId="0" xfId="0" applyFont="1" applyFill="1" applyAlignment="1">
      <alignment horizontal="left" vertical="center"/>
    </xf>
  </cellXfs>
  <cellStyles count="11">
    <cellStyle name="Hipervínculo" xfId="8" builtinId="8"/>
    <cellStyle name="Normal" xfId="0" builtinId="0"/>
    <cellStyle name="Normal_C.2" xfId="2" xr:uid="{00000000-0005-0000-0000-000002000000}"/>
    <cellStyle name="Normal_C.3" xfId="5" xr:uid="{00000000-0005-0000-0000-000003000000}"/>
    <cellStyle name="Normal_C.4" xfId="6" xr:uid="{00000000-0005-0000-0000-000004000000}"/>
    <cellStyle name="Normal_C1Total" xfId="1" xr:uid="{00000000-0005-0000-0000-000005000000}"/>
    <cellStyle name="Normal_Hoja1" xfId="4" xr:uid="{00000000-0005-0000-0000-000006000000}"/>
    <cellStyle name="Normal_Hoja2" xfId="7" xr:uid="{00000000-0005-0000-0000-000007000000}"/>
    <cellStyle name="Normal_Hoja3" xfId="3" xr:uid="{00000000-0005-0000-0000-000008000000}"/>
    <cellStyle name="Pub" xfId="10" xr:uid="{00000000-0005-0000-0000-000009000000}"/>
    <cellStyle name="Título trimestre" xfId="9" xr:uid="{00000000-0005-0000-0000-00000A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13</xdr:col>
      <xdr:colOff>104775</xdr:colOff>
      <xdr:row>2</xdr:row>
      <xdr:rowOff>138020</xdr:rowOff>
    </xdr:from>
    <xdr:to>
      <xdr:col>22</xdr:col>
      <xdr:colOff>104775</xdr:colOff>
      <xdr:row>38</xdr:row>
      <xdr:rowOff>66675</xdr:rowOff>
    </xdr:to>
    <xdr:pic>
      <xdr:nvPicPr>
        <xdr:cNvPr id="2" name="15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39350"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9</xdr:col>
      <xdr:colOff>438151</xdr:colOff>
      <xdr:row>1</xdr:row>
      <xdr:rowOff>76200</xdr:rowOff>
    </xdr:to>
    <xdr:sp macro="" textlink="">
      <xdr:nvSpPr>
        <xdr:cNvPr id="3" name="Rectángulo redondeado 2">
          <a:hlinkClick xmlns:r="http://schemas.openxmlformats.org/officeDocument/2006/relationships" r:id="rId2"/>
          <a:extLst>
            <a:ext uri="{FF2B5EF4-FFF2-40B4-BE49-F238E27FC236}">
              <a16:creationId xmlns:a16="http://schemas.microsoft.com/office/drawing/2014/main" id="{00000000-0008-0000-0100-000003000000}"/>
            </a:ext>
          </a:extLst>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161925</xdr:colOff>
      <xdr:row>4</xdr:row>
      <xdr:rowOff>9525</xdr:rowOff>
    </xdr:from>
    <xdr:to>
      <xdr:col>8</xdr:col>
      <xdr:colOff>257175</xdr:colOff>
      <xdr:row>4</xdr:row>
      <xdr:rowOff>104775</xdr:rowOff>
    </xdr:to>
    <xdr:sp macro="" textlink="">
      <xdr:nvSpPr>
        <xdr:cNvPr id="4" name="Triángulo isósceles 3">
          <a:extLst>
            <a:ext uri="{FF2B5EF4-FFF2-40B4-BE49-F238E27FC236}">
              <a16:creationId xmlns:a16="http://schemas.microsoft.com/office/drawing/2014/main" id="{00000000-0008-0000-0100-000004000000}"/>
            </a:ext>
          </a:extLst>
        </xdr:cNvPr>
        <xdr:cNvSpPr/>
      </xdr:nvSpPr>
      <xdr:spPr>
        <a:xfrm>
          <a:off x="7381875" y="63817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9</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4768215" y="0"/>
          <a:ext cx="332613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123825</xdr:colOff>
      <xdr:row>4</xdr:row>
      <xdr:rowOff>38100</xdr:rowOff>
    </xdr:from>
    <xdr:to>
      <xdr:col>8</xdr:col>
      <xdr:colOff>219075</xdr:colOff>
      <xdr:row>4</xdr:row>
      <xdr:rowOff>133350</xdr:rowOff>
    </xdr:to>
    <xdr:sp macro="" textlink="">
      <xdr:nvSpPr>
        <xdr:cNvPr id="3" name="Triángulo isósceles 2">
          <a:extLst>
            <a:ext uri="{FF2B5EF4-FFF2-40B4-BE49-F238E27FC236}">
              <a16:creationId xmlns:a16="http://schemas.microsoft.com/office/drawing/2014/main" id="{00000000-0008-0000-0200-000003000000}"/>
            </a:ext>
          </a:extLst>
        </xdr:cNvPr>
        <xdr:cNvSpPr/>
      </xdr:nvSpPr>
      <xdr:spPr>
        <a:xfrm>
          <a:off x="7454265" y="624840"/>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9</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4872990" y="0"/>
          <a:ext cx="32689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104775</xdr:colOff>
      <xdr:row>4</xdr:row>
      <xdr:rowOff>28575</xdr:rowOff>
    </xdr:from>
    <xdr:to>
      <xdr:col>8</xdr:col>
      <xdr:colOff>200025</xdr:colOff>
      <xdr:row>4</xdr:row>
      <xdr:rowOff>123825</xdr:rowOff>
    </xdr:to>
    <xdr:sp macro="" textlink="">
      <xdr:nvSpPr>
        <xdr:cNvPr id="3" name="Triángulo isósceles 2">
          <a:extLst>
            <a:ext uri="{FF2B5EF4-FFF2-40B4-BE49-F238E27FC236}">
              <a16:creationId xmlns:a16="http://schemas.microsoft.com/office/drawing/2014/main" id="{00000000-0008-0000-0300-000003000000}"/>
            </a:ext>
          </a:extLst>
        </xdr:cNvPr>
        <xdr:cNvSpPr/>
      </xdr:nvSpPr>
      <xdr:spPr>
        <a:xfrm>
          <a:off x="7534275" y="61531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9</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4730115" y="0"/>
          <a:ext cx="335661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104775</xdr:colOff>
      <xdr:row>4</xdr:row>
      <xdr:rowOff>28575</xdr:rowOff>
    </xdr:from>
    <xdr:to>
      <xdr:col>8</xdr:col>
      <xdr:colOff>200025</xdr:colOff>
      <xdr:row>4</xdr:row>
      <xdr:rowOff>123825</xdr:rowOff>
    </xdr:to>
    <xdr:sp macro="" textlink="">
      <xdr:nvSpPr>
        <xdr:cNvPr id="3" name="Triángulo isósceles 2">
          <a:extLst>
            <a:ext uri="{FF2B5EF4-FFF2-40B4-BE49-F238E27FC236}">
              <a16:creationId xmlns:a16="http://schemas.microsoft.com/office/drawing/2014/main" id="{00000000-0008-0000-0400-000003000000}"/>
            </a:ext>
          </a:extLst>
        </xdr:cNvPr>
        <xdr:cNvSpPr/>
      </xdr:nvSpPr>
      <xdr:spPr>
        <a:xfrm>
          <a:off x="7419975" y="61531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9</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4872990" y="0"/>
          <a:ext cx="326707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8</xdr:col>
      <xdr:colOff>95250</xdr:colOff>
      <xdr:row>4</xdr:row>
      <xdr:rowOff>9525</xdr:rowOff>
    </xdr:from>
    <xdr:to>
      <xdr:col>8</xdr:col>
      <xdr:colOff>190500</xdr:colOff>
      <xdr:row>4</xdr:row>
      <xdr:rowOff>104775</xdr:rowOff>
    </xdr:to>
    <xdr:sp macro="" textlink="">
      <xdr:nvSpPr>
        <xdr:cNvPr id="3" name="Triángulo isósceles 2">
          <a:extLst>
            <a:ext uri="{FF2B5EF4-FFF2-40B4-BE49-F238E27FC236}">
              <a16:creationId xmlns:a16="http://schemas.microsoft.com/office/drawing/2014/main" id="{00000000-0008-0000-0500-000003000000}"/>
            </a:ext>
          </a:extLst>
        </xdr:cNvPr>
        <xdr:cNvSpPr/>
      </xdr:nvSpPr>
      <xdr:spPr>
        <a:xfrm>
          <a:off x="7532370" y="59626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7</xdr:col>
      <xdr:colOff>409575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600-000002000000}"/>
            </a:ext>
          </a:extLst>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161925</xdr:colOff>
      <xdr:row>4</xdr:row>
      <xdr:rowOff>9525</xdr:rowOff>
    </xdr:from>
    <xdr:to>
      <xdr:col>6</xdr:col>
      <xdr:colOff>257175</xdr:colOff>
      <xdr:row>4</xdr:row>
      <xdr:rowOff>104775</xdr:rowOff>
    </xdr:to>
    <xdr:sp macro="" textlink="">
      <xdr:nvSpPr>
        <xdr:cNvPr id="3" name="Triángulo isósceles 2">
          <a:extLst>
            <a:ext uri="{FF2B5EF4-FFF2-40B4-BE49-F238E27FC236}">
              <a16:creationId xmlns:a16="http://schemas.microsoft.com/office/drawing/2014/main" id="{00000000-0008-0000-0600-000003000000}"/>
            </a:ext>
          </a:extLst>
        </xdr:cNvPr>
        <xdr:cNvSpPr/>
      </xdr:nvSpPr>
      <xdr:spPr>
        <a:xfrm>
          <a:off x="7381875" y="63817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4551045" y="0"/>
          <a:ext cx="228600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104775</xdr:colOff>
      <xdr:row>4</xdr:row>
      <xdr:rowOff>9525</xdr:rowOff>
    </xdr:from>
    <xdr:to>
      <xdr:col>6</xdr:col>
      <xdr:colOff>200025</xdr:colOff>
      <xdr:row>4</xdr:row>
      <xdr:rowOff>104775</xdr:rowOff>
    </xdr:to>
    <xdr:sp macro="" textlink="">
      <xdr:nvSpPr>
        <xdr:cNvPr id="3" name="Triángulo isósceles 2">
          <a:extLst>
            <a:ext uri="{FF2B5EF4-FFF2-40B4-BE49-F238E27FC236}">
              <a16:creationId xmlns:a16="http://schemas.microsoft.com/office/drawing/2014/main" id="{00000000-0008-0000-0700-000003000000}"/>
            </a:ext>
          </a:extLst>
        </xdr:cNvPr>
        <xdr:cNvSpPr/>
      </xdr:nvSpPr>
      <xdr:spPr>
        <a:xfrm>
          <a:off x="6139815" y="53530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4608195" y="0"/>
          <a:ext cx="25469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66675</xdr:colOff>
      <xdr:row>4</xdr:row>
      <xdr:rowOff>0</xdr:rowOff>
    </xdr:from>
    <xdr:to>
      <xdr:col>6</xdr:col>
      <xdr:colOff>161925</xdr:colOff>
      <xdr:row>4</xdr:row>
      <xdr:rowOff>95250</xdr:rowOff>
    </xdr:to>
    <xdr:sp macro="" textlink="">
      <xdr:nvSpPr>
        <xdr:cNvPr id="3" name="Triángulo isósceles 2">
          <a:extLst>
            <a:ext uri="{FF2B5EF4-FFF2-40B4-BE49-F238E27FC236}">
              <a16:creationId xmlns:a16="http://schemas.microsoft.com/office/drawing/2014/main" id="{00000000-0008-0000-0800-000003000000}"/>
            </a:ext>
          </a:extLst>
        </xdr:cNvPr>
        <xdr:cNvSpPr/>
      </xdr:nvSpPr>
      <xdr:spPr>
        <a:xfrm>
          <a:off x="6490335" y="525780"/>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900-000002000000}"/>
            </a:ext>
          </a:extLst>
        </xdr:cNvPr>
        <xdr:cNvSpPr/>
      </xdr:nvSpPr>
      <xdr:spPr>
        <a:xfrm>
          <a:off x="4598670" y="0"/>
          <a:ext cx="260985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161925</xdr:colOff>
      <xdr:row>4</xdr:row>
      <xdr:rowOff>9525</xdr:rowOff>
    </xdr:from>
    <xdr:to>
      <xdr:col>6</xdr:col>
      <xdr:colOff>257175</xdr:colOff>
      <xdr:row>4</xdr:row>
      <xdr:rowOff>104775</xdr:rowOff>
    </xdr:to>
    <xdr:sp macro="" textlink="">
      <xdr:nvSpPr>
        <xdr:cNvPr id="3" name="Triángulo isósceles 2">
          <a:extLst>
            <a:ext uri="{FF2B5EF4-FFF2-40B4-BE49-F238E27FC236}">
              <a16:creationId xmlns:a16="http://schemas.microsoft.com/office/drawing/2014/main" id="{00000000-0008-0000-0900-000003000000}"/>
            </a:ext>
          </a:extLst>
        </xdr:cNvPr>
        <xdr:cNvSpPr/>
      </xdr:nvSpPr>
      <xdr:spPr>
        <a:xfrm>
          <a:off x="6577965" y="56578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7</xdr:col>
      <xdr:colOff>409575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A00-000002000000}"/>
            </a:ext>
          </a:extLst>
        </xdr:cNvPr>
        <xdr:cNvSpPr/>
      </xdr:nvSpPr>
      <xdr:spPr>
        <a:xfrm>
          <a:off x="4503420" y="0"/>
          <a:ext cx="25507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4</xdr:col>
      <xdr:colOff>190500</xdr:colOff>
      <xdr:row>0</xdr:row>
      <xdr:rowOff>0</xdr:rowOff>
    </xdr:from>
    <xdr:to>
      <xdr:col>7</xdr:col>
      <xdr:colOff>0</xdr:colOff>
      <xdr:row>1</xdr:row>
      <xdr:rowOff>76200</xdr:rowOff>
    </xdr:to>
    <xdr:sp macro="" textlink="">
      <xdr:nvSpPr>
        <xdr:cNvPr id="3" name="Rectángulo redondeado 2">
          <a:hlinkClick xmlns:r="http://schemas.openxmlformats.org/officeDocument/2006/relationships" r:id="rId1"/>
          <a:extLst>
            <a:ext uri="{FF2B5EF4-FFF2-40B4-BE49-F238E27FC236}">
              <a16:creationId xmlns:a16="http://schemas.microsoft.com/office/drawing/2014/main" id="{00000000-0008-0000-0A00-000003000000}"/>
            </a:ext>
          </a:extLst>
        </xdr:cNvPr>
        <xdr:cNvSpPr/>
      </xdr:nvSpPr>
      <xdr:spPr>
        <a:xfrm>
          <a:off x="4503420" y="0"/>
          <a:ext cx="214122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6</xdr:col>
      <xdr:colOff>161925</xdr:colOff>
      <xdr:row>4</xdr:row>
      <xdr:rowOff>9525</xdr:rowOff>
    </xdr:from>
    <xdr:to>
      <xdr:col>6</xdr:col>
      <xdr:colOff>257175</xdr:colOff>
      <xdr:row>4</xdr:row>
      <xdr:rowOff>104775</xdr:rowOff>
    </xdr:to>
    <xdr:sp macro="" textlink="">
      <xdr:nvSpPr>
        <xdr:cNvPr id="4" name="Triángulo isósceles 3">
          <a:extLst>
            <a:ext uri="{FF2B5EF4-FFF2-40B4-BE49-F238E27FC236}">
              <a16:creationId xmlns:a16="http://schemas.microsoft.com/office/drawing/2014/main" id="{00000000-0008-0000-0A00-000004000000}"/>
            </a:ext>
          </a:extLst>
        </xdr:cNvPr>
        <xdr:cNvSpPr/>
      </xdr:nvSpPr>
      <xdr:spPr>
        <a:xfrm>
          <a:off x="6494145" y="596265"/>
          <a:ext cx="95250" cy="95250"/>
        </a:xfrm>
        <a:prstGeom prst="triangle">
          <a:avLst/>
        </a:prstGeom>
        <a:noFill/>
        <a:ln w="9525"/>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s-CR"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B00-000002000000}"/>
            </a:ext>
          </a:extLst>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C00-000002000000}"/>
            </a:ext>
          </a:extLst>
        </xdr:cNvPr>
        <xdr:cNvSpPr/>
      </xdr:nvSpPr>
      <xdr:spPr>
        <a:xfrm>
          <a:off x="5019675" y="0"/>
          <a:ext cx="269938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7</xdr:col>
      <xdr:colOff>428625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D00-000002000000}"/>
            </a:ext>
          </a:extLst>
        </xdr:cNvPr>
        <xdr:cNvSpPr/>
      </xdr:nvSpPr>
      <xdr:spPr>
        <a:xfrm>
          <a:off x="5010150"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200025</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E00-000002000000}"/>
            </a:ext>
          </a:extLst>
        </xdr:cNvPr>
        <xdr:cNvSpPr/>
      </xdr:nvSpPr>
      <xdr:spPr>
        <a:xfrm>
          <a:off x="5000625" y="0"/>
          <a:ext cx="258889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7</xdr:col>
      <xdr:colOff>419100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0F00-000002000000}"/>
            </a:ext>
          </a:extLst>
        </xdr:cNvPr>
        <xdr:cNvSpPr/>
      </xdr:nvSpPr>
      <xdr:spPr>
        <a:xfrm>
          <a:off x="4991100" y="0"/>
          <a:ext cx="258318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6</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000-000002000000}"/>
            </a:ext>
          </a:extLst>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100-000002000000}"/>
            </a:ext>
          </a:extLst>
        </xdr:cNvPr>
        <xdr:cNvSpPr/>
      </xdr:nvSpPr>
      <xdr:spPr>
        <a:xfrm>
          <a:off x="4676775" y="0"/>
          <a:ext cx="154495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447675</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200-000002000000}"/>
            </a:ext>
          </a:extLst>
        </xdr:cNvPr>
        <xdr:cNvSpPr/>
      </xdr:nvSpPr>
      <xdr:spPr>
        <a:xfrm>
          <a:off x="4667250" y="0"/>
          <a:ext cx="1541145"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300-000002000000}"/>
            </a:ext>
          </a:extLst>
        </xdr:cNvPr>
        <xdr:cNvSpPr/>
      </xdr:nvSpPr>
      <xdr:spPr>
        <a:xfrm>
          <a:off x="4648200" y="0"/>
          <a:ext cx="154305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438150</xdr:colOff>
      <xdr:row>1</xdr:row>
      <xdr:rowOff>76200</xdr:rowOff>
    </xdr:to>
    <xdr:sp macro="" textlink="">
      <xdr:nvSpPr>
        <xdr:cNvPr id="2" name="Rectángulo redondeado 1">
          <a:hlinkClick xmlns:r="http://schemas.openxmlformats.org/officeDocument/2006/relationships" r:id="rId1"/>
          <a:extLst>
            <a:ext uri="{FF2B5EF4-FFF2-40B4-BE49-F238E27FC236}">
              <a16:creationId xmlns:a16="http://schemas.microsoft.com/office/drawing/2014/main" id="{00000000-0008-0000-1400-000002000000}"/>
            </a:ext>
          </a:extLst>
        </xdr:cNvPr>
        <xdr:cNvSpPr/>
      </xdr:nvSpPr>
      <xdr:spPr>
        <a:xfrm>
          <a:off x="4629150" y="0"/>
          <a:ext cx="1539240" cy="205740"/>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sheetPr>
  <dimension ref="B1:C29"/>
  <sheetViews>
    <sheetView showGridLines="0" zoomScale="90" zoomScaleNormal="90" workbookViewId="0">
      <selection activeCell="B4" sqref="B4:C4"/>
    </sheetView>
  </sheetViews>
  <sheetFormatPr baseColWidth="10" defaultRowHeight="14.4" x14ac:dyDescent="0.3"/>
  <cols>
    <col min="1" max="1" width="18.44140625" customWidth="1"/>
    <col min="2" max="2" width="11" bestFit="1" customWidth="1"/>
    <col min="3" max="3" width="104.6640625" customWidth="1"/>
    <col min="257" max="257" width="18.44140625" customWidth="1"/>
    <col min="258" max="258" width="11" bestFit="1" customWidth="1"/>
    <col min="259" max="259" width="104.6640625" customWidth="1"/>
    <col min="513" max="513" width="18.44140625" customWidth="1"/>
    <col min="514" max="514" width="11" bestFit="1" customWidth="1"/>
    <col min="515" max="515" width="104.6640625" customWidth="1"/>
    <col min="769" max="769" width="18.44140625" customWidth="1"/>
    <col min="770" max="770" width="11" bestFit="1" customWidth="1"/>
    <col min="771" max="771" width="104.6640625" customWidth="1"/>
    <col min="1025" max="1025" width="18.44140625" customWidth="1"/>
    <col min="1026" max="1026" width="11" bestFit="1" customWidth="1"/>
    <col min="1027" max="1027" width="104.6640625" customWidth="1"/>
    <col min="1281" max="1281" width="18.44140625" customWidth="1"/>
    <col min="1282" max="1282" width="11" bestFit="1" customWidth="1"/>
    <col min="1283" max="1283" width="104.6640625" customWidth="1"/>
    <col min="1537" max="1537" width="18.44140625" customWidth="1"/>
    <col min="1538" max="1538" width="11" bestFit="1" customWidth="1"/>
    <col min="1539" max="1539" width="104.6640625" customWidth="1"/>
    <col min="1793" max="1793" width="18.44140625" customWidth="1"/>
    <col min="1794" max="1794" width="11" bestFit="1" customWidth="1"/>
    <col min="1795" max="1795" width="104.6640625" customWidth="1"/>
    <col min="2049" max="2049" width="18.44140625" customWidth="1"/>
    <col min="2050" max="2050" width="11" bestFit="1" customWidth="1"/>
    <col min="2051" max="2051" width="104.6640625" customWidth="1"/>
    <col min="2305" max="2305" width="18.44140625" customWidth="1"/>
    <col min="2306" max="2306" width="11" bestFit="1" customWidth="1"/>
    <col min="2307" max="2307" width="104.6640625" customWidth="1"/>
    <col min="2561" max="2561" width="18.44140625" customWidth="1"/>
    <col min="2562" max="2562" width="11" bestFit="1" customWidth="1"/>
    <col min="2563" max="2563" width="104.6640625" customWidth="1"/>
    <col min="2817" max="2817" width="18.44140625" customWidth="1"/>
    <col min="2818" max="2818" width="11" bestFit="1" customWidth="1"/>
    <col min="2819" max="2819" width="104.6640625" customWidth="1"/>
    <col min="3073" max="3073" width="18.44140625" customWidth="1"/>
    <col min="3074" max="3074" width="11" bestFit="1" customWidth="1"/>
    <col min="3075" max="3075" width="104.6640625" customWidth="1"/>
    <col min="3329" max="3329" width="18.44140625" customWidth="1"/>
    <col min="3330" max="3330" width="11" bestFit="1" customWidth="1"/>
    <col min="3331" max="3331" width="104.6640625" customWidth="1"/>
    <col min="3585" max="3585" width="18.44140625" customWidth="1"/>
    <col min="3586" max="3586" width="11" bestFit="1" customWidth="1"/>
    <col min="3587" max="3587" width="104.6640625" customWidth="1"/>
    <col min="3841" max="3841" width="18.44140625" customWidth="1"/>
    <col min="3842" max="3842" width="11" bestFit="1" customWidth="1"/>
    <col min="3843" max="3843" width="104.6640625" customWidth="1"/>
    <col min="4097" max="4097" width="18.44140625" customWidth="1"/>
    <col min="4098" max="4098" width="11" bestFit="1" customWidth="1"/>
    <col min="4099" max="4099" width="104.6640625" customWidth="1"/>
    <col min="4353" max="4353" width="18.44140625" customWidth="1"/>
    <col min="4354" max="4354" width="11" bestFit="1" customWidth="1"/>
    <col min="4355" max="4355" width="104.6640625" customWidth="1"/>
    <col min="4609" max="4609" width="18.44140625" customWidth="1"/>
    <col min="4610" max="4610" width="11" bestFit="1" customWidth="1"/>
    <col min="4611" max="4611" width="104.6640625" customWidth="1"/>
    <col min="4865" max="4865" width="18.44140625" customWidth="1"/>
    <col min="4866" max="4866" width="11" bestFit="1" customWidth="1"/>
    <col min="4867" max="4867" width="104.6640625" customWidth="1"/>
    <col min="5121" max="5121" width="18.44140625" customWidth="1"/>
    <col min="5122" max="5122" width="11" bestFit="1" customWidth="1"/>
    <col min="5123" max="5123" width="104.6640625" customWidth="1"/>
    <col min="5377" max="5377" width="18.44140625" customWidth="1"/>
    <col min="5378" max="5378" width="11" bestFit="1" customWidth="1"/>
    <col min="5379" max="5379" width="104.6640625" customWidth="1"/>
    <col min="5633" max="5633" width="18.44140625" customWidth="1"/>
    <col min="5634" max="5634" width="11" bestFit="1" customWidth="1"/>
    <col min="5635" max="5635" width="104.6640625" customWidth="1"/>
    <col min="5889" max="5889" width="18.44140625" customWidth="1"/>
    <col min="5890" max="5890" width="11" bestFit="1" customWidth="1"/>
    <col min="5891" max="5891" width="104.6640625" customWidth="1"/>
    <col min="6145" max="6145" width="18.44140625" customWidth="1"/>
    <col min="6146" max="6146" width="11" bestFit="1" customWidth="1"/>
    <col min="6147" max="6147" width="104.6640625" customWidth="1"/>
    <col min="6401" max="6401" width="18.44140625" customWidth="1"/>
    <col min="6402" max="6402" width="11" bestFit="1" customWidth="1"/>
    <col min="6403" max="6403" width="104.6640625" customWidth="1"/>
    <col min="6657" max="6657" width="18.44140625" customWidth="1"/>
    <col min="6658" max="6658" width="11" bestFit="1" customWidth="1"/>
    <col min="6659" max="6659" width="104.6640625" customWidth="1"/>
    <col min="6913" max="6913" width="18.44140625" customWidth="1"/>
    <col min="6914" max="6914" width="11" bestFit="1" customWidth="1"/>
    <col min="6915" max="6915" width="104.6640625" customWidth="1"/>
    <col min="7169" max="7169" width="18.44140625" customWidth="1"/>
    <col min="7170" max="7170" width="11" bestFit="1" customWidth="1"/>
    <col min="7171" max="7171" width="104.6640625" customWidth="1"/>
    <col min="7425" max="7425" width="18.44140625" customWidth="1"/>
    <col min="7426" max="7426" width="11" bestFit="1" customWidth="1"/>
    <col min="7427" max="7427" width="104.6640625" customWidth="1"/>
    <col min="7681" max="7681" width="18.44140625" customWidth="1"/>
    <col min="7682" max="7682" width="11" bestFit="1" customWidth="1"/>
    <col min="7683" max="7683" width="104.6640625" customWidth="1"/>
    <col min="7937" max="7937" width="18.44140625" customWidth="1"/>
    <col min="7938" max="7938" width="11" bestFit="1" customWidth="1"/>
    <col min="7939" max="7939" width="104.6640625" customWidth="1"/>
    <col min="8193" max="8193" width="18.44140625" customWidth="1"/>
    <col min="8194" max="8194" width="11" bestFit="1" customWidth="1"/>
    <col min="8195" max="8195" width="104.6640625" customWidth="1"/>
    <col min="8449" max="8449" width="18.44140625" customWidth="1"/>
    <col min="8450" max="8450" width="11" bestFit="1" customWidth="1"/>
    <col min="8451" max="8451" width="104.6640625" customWidth="1"/>
    <col min="8705" max="8705" width="18.44140625" customWidth="1"/>
    <col min="8706" max="8706" width="11" bestFit="1" customWidth="1"/>
    <col min="8707" max="8707" width="104.6640625" customWidth="1"/>
    <col min="8961" max="8961" width="18.44140625" customWidth="1"/>
    <col min="8962" max="8962" width="11" bestFit="1" customWidth="1"/>
    <col min="8963" max="8963" width="104.6640625" customWidth="1"/>
    <col min="9217" max="9217" width="18.44140625" customWidth="1"/>
    <col min="9218" max="9218" width="11" bestFit="1" customWidth="1"/>
    <col min="9219" max="9219" width="104.6640625" customWidth="1"/>
    <col min="9473" max="9473" width="18.44140625" customWidth="1"/>
    <col min="9474" max="9474" width="11" bestFit="1" customWidth="1"/>
    <col min="9475" max="9475" width="104.6640625" customWidth="1"/>
    <col min="9729" max="9729" width="18.44140625" customWidth="1"/>
    <col min="9730" max="9730" width="11" bestFit="1" customWidth="1"/>
    <col min="9731" max="9731" width="104.6640625" customWidth="1"/>
    <col min="9985" max="9985" width="18.44140625" customWidth="1"/>
    <col min="9986" max="9986" width="11" bestFit="1" customWidth="1"/>
    <col min="9987" max="9987" width="104.6640625" customWidth="1"/>
    <col min="10241" max="10241" width="18.44140625" customWidth="1"/>
    <col min="10242" max="10242" width="11" bestFit="1" customWidth="1"/>
    <col min="10243" max="10243" width="104.6640625" customWidth="1"/>
    <col min="10497" max="10497" width="18.44140625" customWidth="1"/>
    <col min="10498" max="10498" width="11" bestFit="1" customWidth="1"/>
    <col min="10499" max="10499" width="104.6640625" customWidth="1"/>
    <col min="10753" max="10753" width="18.44140625" customWidth="1"/>
    <col min="10754" max="10754" width="11" bestFit="1" customWidth="1"/>
    <col min="10755" max="10755" width="104.6640625" customWidth="1"/>
    <col min="11009" max="11009" width="18.44140625" customWidth="1"/>
    <col min="11010" max="11010" width="11" bestFit="1" customWidth="1"/>
    <col min="11011" max="11011" width="104.6640625" customWidth="1"/>
    <col min="11265" max="11265" width="18.44140625" customWidth="1"/>
    <col min="11266" max="11266" width="11" bestFit="1" customWidth="1"/>
    <col min="11267" max="11267" width="104.6640625" customWidth="1"/>
    <col min="11521" max="11521" width="18.44140625" customWidth="1"/>
    <col min="11522" max="11522" width="11" bestFit="1" customWidth="1"/>
    <col min="11523" max="11523" width="104.6640625" customWidth="1"/>
    <col min="11777" max="11777" width="18.44140625" customWidth="1"/>
    <col min="11778" max="11778" width="11" bestFit="1" customWidth="1"/>
    <col min="11779" max="11779" width="104.6640625" customWidth="1"/>
    <col min="12033" max="12033" width="18.44140625" customWidth="1"/>
    <col min="12034" max="12034" width="11" bestFit="1" customWidth="1"/>
    <col min="12035" max="12035" width="104.6640625" customWidth="1"/>
    <col min="12289" max="12289" width="18.44140625" customWidth="1"/>
    <col min="12290" max="12290" width="11" bestFit="1" customWidth="1"/>
    <col min="12291" max="12291" width="104.6640625" customWidth="1"/>
    <col min="12545" max="12545" width="18.44140625" customWidth="1"/>
    <col min="12546" max="12546" width="11" bestFit="1" customWidth="1"/>
    <col min="12547" max="12547" width="104.6640625" customWidth="1"/>
    <col min="12801" max="12801" width="18.44140625" customWidth="1"/>
    <col min="12802" max="12802" width="11" bestFit="1" customWidth="1"/>
    <col min="12803" max="12803" width="104.6640625" customWidth="1"/>
    <col min="13057" max="13057" width="18.44140625" customWidth="1"/>
    <col min="13058" max="13058" width="11" bestFit="1" customWidth="1"/>
    <col min="13059" max="13059" width="104.6640625" customWidth="1"/>
    <col min="13313" max="13313" width="18.44140625" customWidth="1"/>
    <col min="13314" max="13314" width="11" bestFit="1" customWidth="1"/>
    <col min="13315" max="13315" width="104.6640625" customWidth="1"/>
    <col min="13569" max="13569" width="18.44140625" customWidth="1"/>
    <col min="13570" max="13570" width="11" bestFit="1" customWidth="1"/>
    <col min="13571" max="13571" width="104.6640625" customWidth="1"/>
    <col min="13825" max="13825" width="18.44140625" customWidth="1"/>
    <col min="13826" max="13826" width="11" bestFit="1" customWidth="1"/>
    <col min="13827" max="13827" width="104.6640625" customWidth="1"/>
    <col min="14081" max="14081" width="18.44140625" customWidth="1"/>
    <col min="14082" max="14082" width="11" bestFit="1" customWidth="1"/>
    <col min="14083" max="14083" width="104.6640625" customWidth="1"/>
    <col min="14337" max="14337" width="18.44140625" customWidth="1"/>
    <col min="14338" max="14338" width="11" bestFit="1" customWidth="1"/>
    <col min="14339" max="14339" width="104.6640625" customWidth="1"/>
    <col min="14593" max="14593" width="18.44140625" customWidth="1"/>
    <col min="14594" max="14594" width="11" bestFit="1" customWidth="1"/>
    <col min="14595" max="14595" width="104.6640625" customWidth="1"/>
    <col min="14849" max="14849" width="18.44140625" customWidth="1"/>
    <col min="14850" max="14850" width="11" bestFit="1" customWidth="1"/>
    <col min="14851" max="14851" width="104.6640625" customWidth="1"/>
    <col min="15105" max="15105" width="18.44140625" customWidth="1"/>
    <col min="15106" max="15106" width="11" bestFit="1" customWidth="1"/>
    <col min="15107" max="15107" width="104.6640625" customWidth="1"/>
    <col min="15361" max="15361" width="18.44140625" customWidth="1"/>
    <col min="15362" max="15362" width="11" bestFit="1" customWidth="1"/>
    <col min="15363" max="15363" width="104.6640625" customWidth="1"/>
    <col min="15617" max="15617" width="18.44140625" customWidth="1"/>
    <col min="15618" max="15618" width="11" bestFit="1" customWidth="1"/>
    <col min="15619" max="15619" width="104.6640625" customWidth="1"/>
    <col min="15873" max="15873" width="18.44140625" customWidth="1"/>
    <col min="15874" max="15874" width="11" bestFit="1" customWidth="1"/>
    <col min="15875" max="15875" width="104.6640625" customWidth="1"/>
    <col min="16129" max="16129" width="18.44140625" customWidth="1"/>
    <col min="16130" max="16130" width="11" bestFit="1" customWidth="1"/>
    <col min="16131" max="16131" width="104.6640625" customWidth="1"/>
  </cols>
  <sheetData>
    <row r="1" spans="2:3" ht="21" x14ac:dyDescent="0.3">
      <c r="B1" s="323" t="s">
        <v>171</v>
      </c>
      <c r="C1" s="323"/>
    </row>
    <row r="2" spans="2:3" ht="21" x14ac:dyDescent="0.3">
      <c r="B2" s="141"/>
    </row>
    <row r="3" spans="2:3" ht="34.200000000000003" thickBot="1" x14ac:dyDescent="0.35">
      <c r="B3" s="324" t="s">
        <v>172</v>
      </c>
      <c r="C3" s="324"/>
    </row>
    <row r="4" spans="2:3" ht="21.6" thickBot="1" x14ac:dyDescent="0.35">
      <c r="B4" s="325" t="s">
        <v>260</v>
      </c>
      <c r="C4" s="325"/>
    </row>
    <row r="6" spans="2:3" x14ac:dyDescent="0.3">
      <c r="B6" t="s">
        <v>173</v>
      </c>
      <c r="C6" s="142" t="s">
        <v>161</v>
      </c>
    </row>
    <row r="7" spans="2:3" x14ac:dyDescent="0.3">
      <c r="B7" t="s">
        <v>174</v>
      </c>
      <c r="C7" s="142" t="s">
        <v>162</v>
      </c>
    </row>
    <row r="8" spans="2:3" x14ac:dyDescent="0.3">
      <c r="B8" t="s">
        <v>175</v>
      </c>
      <c r="C8" s="142" t="s">
        <v>163</v>
      </c>
    </row>
    <row r="9" spans="2:3" x14ac:dyDescent="0.3">
      <c r="B9" t="s">
        <v>176</v>
      </c>
      <c r="C9" s="142" t="s">
        <v>164</v>
      </c>
    </row>
    <row r="10" spans="2:3" x14ac:dyDescent="0.3">
      <c r="B10" t="s">
        <v>177</v>
      </c>
      <c r="C10" s="142" t="s">
        <v>165</v>
      </c>
    </row>
    <row r="11" spans="2:3" x14ac:dyDescent="0.3">
      <c r="C11" s="143"/>
    </row>
    <row r="12" spans="2:3" x14ac:dyDescent="0.3">
      <c r="B12" t="s">
        <v>178</v>
      </c>
      <c r="C12" s="142" t="s">
        <v>67</v>
      </c>
    </row>
    <row r="13" spans="2:3" x14ac:dyDescent="0.3">
      <c r="B13" t="s">
        <v>179</v>
      </c>
      <c r="C13" s="142" t="s">
        <v>69</v>
      </c>
    </row>
    <row r="14" spans="2:3" x14ac:dyDescent="0.3">
      <c r="B14" t="s">
        <v>180</v>
      </c>
      <c r="C14" s="142" t="s">
        <v>75</v>
      </c>
    </row>
    <row r="15" spans="2:3" x14ac:dyDescent="0.3">
      <c r="B15" t="s">
        <v>181</v>
      </c>
      <c r="C15" s="142" t="s">
        <v>76</v>
      </c>
    </row>
    <row r="16" spans="2:3" x14ac:dyDescent="0.3">
      <c r="B16" t="s">
        <v>182</v>
      </c>
      <c r="C16" s="142" t="s">
        <v>68</v>
      </c>
    </row>
    <row r="17" spans="2:3" x14ac:dyDescent="0.3">
      <c r="C17" s="143"/>
    </row>
    <row r="18" spans="2:3" x14ac:dyDescent="0.3">
      <c r="B18" t="s">
        <v>183</v>
      </c>
      <c r="C18" s="142" t="s">
        <v>184</v>
      </c>
    </row>
    <row r="19" spans="2:3" x14ac:dyDescent="0.3">
      <c r="B19" t="s">
        <v>185</v>
      </c>
      <c r="C19" s="142" t="s">
        <v>186</v>
      </c>
    </row>
    <row r="20" spans="2:3" x14ac:dyDescent="0.3">
      <c r="B20" t="s">
        <v>187</v>
      </c>
      <c r="C20" s="142" t="s">
        <v>188</v>
      </c>
    </row>
    <row r="21" spans="2:3" x14ac:dyDescent="0.3">
      <c r="B21" t="s">
        <v>189</v>
      </c>
      <c r="C21" s="142" t="s">
        <v>190</v>
      </c>
    </row>
    <row r="22" spans="2:3" x14ac:dyDescent="0.3">
      <c r="B22" t="s">
        <v>191</v>
      </c>
      <c r="C22" s="142" t="s">
        <v>192</v>
      </c>
    </row>
    <row r="23" spans="2:3" x14ac:dyDescent="0.3">
      <c r="C23" s="143"/>
    </row>
    <row r="24" spans="2:3" x14ac:dyDescent="0.3">
      <c r="B24" t="s">
        <v>193</v>
      </c>
      <c r="C24" s="142" t="s">
        <v>194</v>
      </c>
    </row>
    <row r="25" spans="2:3" x14ac:dyDescent="0.3">
      <c r="B25" t="s">
        <v>195</v>
      </c>
      <c r="C25" s="142" t="s">
        <v>196</v>
      </c>
    </row>
    <row r="26" spans="2:3" x14ac:dyDescent="0.3">
      <c r="B26" t="s">
        <v>197</v>
      </c>
      <c r="C26" s="142" t="s">
        <v>198</v>
      </c>
    </row>
    <row r="27" spans="2:3" x14ac:dyDescent="0.3">
      <c r="B27" t="s">
        <v>199</v>
      </c>
      <c r="C27" s="142" t="s">
        <v>200</v>
      </c>
    </row>
    <row r="28" spans="2:3" ht="15" thickBot="1" x14ac:dyDescent="0.35">
      <c r="B28" s="144" t="s">
        <v>201</v>
      </c>
      <c r="C28" s="145" t="s">
        <v>202</v>
      </c>
    </row>
    <row r="29" spans="2:3" ht="18" x14ac:dyDescent="0.35">
      <c r="B29" s="326" t="s">
        <v>234</v>
      </c>
      <c r="C29" s="327"/>
    </row>
  </sheetData>
  <mergeCells count="4">
    <mergeCell ref="B1:C1"/>
    <mergeCell ref="B3:C3"/>
    <mergeCell ref="B4:C4"/>
    <mergeCell ref="B29:C29"/>
  </mergeCells>
  <hyperlinks>
    <hyperlink ref="C6" location="'C1 total'!A1" display="Costa Rica: Población nacional según indicadores generales de la condición de actividad" xr:uid="{00000000-0004-0000-0000-000000000000}"/>
    <hyperlink ref="C7" location="'C1 urbano'!A1" display="Costa Rica zona urbana: Población nacional según indicadores generales de la condición de actividad" xr:uid="{00000000-0004-0000-0000-000001000000}"/>
    <hyperlink ref="C8" location="'C1 rural'!A1" display="Costa Rica zona rural: Población nacional según indicadores generales de la condición de actividad" xr:uid="{00000000-0004-0000-0000-000002000000}"/>
    <hyperlink ref="C9" location="'C1 hombre'!A1" display="Costa Rica hombres: Población nacional según indicadores generales de la condición de actividad" xr:uid="{00000000-0004-0000-0000-000003000000}"/>
    <hyperlink ref="C13" location="'C2 urbano'!A1" display="Costa Rica zona urbana: Población ocupada según características del empleo" xr:uid="{00000000-0004-0000-0000-000004000000}"/>
    <hyperlink ref="C14" location="'C2 rural'!A1" display="Costa Rica zona rural: Población ocupada según características del empleo" xr:uid="{00000000-0004-0000-0000-000005000000}"/>
    <hyperlink ref="C15" location="'C2 hombre'!A1" display="Costa Rica hombres:  Población ocupada según características del empleo" xr:uid="{00000000-0004-0000-0000-000006000000}"/>
    <hyperlink ref="C12" location="'C2 total'!A1" display="Costa Rica: Población ocupada según características del empleo" xr:uid="{00000000-0004-0000-0000-000007000000}"/>
    <hyperlink ref="C16" location="'C2 mujer'!A1" display="Costa Rica mujeres: Población ocupada según características del empleo" xr:uid="{00000000-0004-0000-0000-000008000000}"/>
    <hyperlink ref="C18" location="'C3 total'!A1" display="Costa Rica: Población ocupada según condición del empleo de las personas asalariadas e independientes" xr:uid="{00000000-0004-0000-0000-000009000000}"/>
    <hyperlink ref="C19" location="'C3 urbano'!A1" display="Costa Rica zona urbana: Población ocupada según condición del empleo de las personas asalariadas e independientes" xr:uid="{00000000-0004-0000-0000-00000A000000}"/>
    <hyperlink ref="C20" location="'C3 rural'!A1" display="Costa Rica zona rural: Población ocupada según condición del empleo de las personas asalariadas e independientes" xr:uid="{00000000-0004-0000-0000-00000B000000}"/>
    <hyperlink ref="C21" location="'C3 hombre'!A1" display="Costa Rica hombres: Población ocupada según condición del empleo de las personas asalariadas e independientes" xr:uid="{00000000-0004-0000-0000-00000C000000}"/>
    <hyperlink ref="C22" location="'C3 mujer'!A1" display="Costa Rica mujeres: Población ocupada según condición del empleo de las personas asalariadas e independientes" xr:uid="{00000000-0004-0000-0000-00000D000000}"/>
    <hyperlink ref="C24" location="'C4 total'!A1" display="Costa Rica: Promedio del ingreso mensual en el empleo principal según características del empleo" xr:uid="{00000000-0004-0000-0000-00000E000000}"/>
    <hyperlink ref="C25" location="'C4 urbano'!A1" display="Costa Rica zona urbana: Promedio del ingreso mensual en el empleo principal según características del empleo" xr:uid="{00000000-0004-0000-0000-00000F000000}"/>
    <hyperlink ref="C26" location="'C4 rural'!A1" display="Costa Rica zona rural: Promedio del ingreso mensual en el empleo principal según características del empleo" xr:uid="{00000000-0004-0000-0000-000010000000}"/>
    <hyperlink ref="C27" location="'C4 hombre'!A1" display="Costa Rica hombres: Promedio del ingreso mensual en el empleo principal según características del empleo" xr:uid="{00000000-0004-0000-0000-000011000000}"/>
    <hyperlink ref="C28" location="'C4 mujer'!A1" display="Costa Rica mujeres: Promedio del ingreso mensual en el empleo principal según características del empleo" xr:uid="{00000000-0004-0000-0000-000012000000}"/>
    <hyperlink ref="C10" location="'C1 mujer'!A1" display="Costa Rica mujeres: Población nacional según indicadores generales de la condición de actividad" xr:uid="{00000000-0004-0000-0000-000013000000}"/>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sheetPr>
  <dimension ref="A1:AG142"/>
  <sheetViews>
    <sheetView tabSelected="1" view="pageBreakPreview" zoomScaleNormal="100" zoomScaleSheetLayoutView="100" workbookViewId="0">
      <pane xSplit="1" ySplit="5" topLeftCell="B6" activePane="bottomRight" state="frozen"/>
      <selection activeCell="K34" sqref="K34"/>
      <selection pane="topRight" activeCell="K34" sqref="K34"/>
      <selection pane="bottomLeft" activeCell="K34" sqref="K34"/>
      <selection pane="bottomRight" activeCell="A6" sqref="A6"/>
    </sheetView>
  </sheetViews>
  <sheetFormatPr baseColWidth="10" defaultColWidth="11.44140625" defaultRowHeight="10.199999999999999" x14ac:dyDescent="0.2"/>
  <cols>
    <col min="1" max="1" width="39" style="2" customWidth="1"/>
    <col min="2" max="4" width="9.109375" style="2" customWidth="1"/>
    <col min="5" max="5" width="19.6640625" style="1" customWidth="1"/>
    <col min="6" max="6" width="7.5546875" style="1" bestFit="1" customWidth="1"/>
    <col min="7" max="7" width="8.88671875" style="1" bestFit="1" customWidth="1"/>
    <col min="8" max="8" width="5.6640625" style="168" bestFit="1" customWidth="1"/>
    <col min="9" max="9" width="5.44140625" style="1" customWidth="1"/>
    <col min="10" max="12" width="10.44140625" style="1" bestFit="1" customWidth="1"/>
    <col min="13" max="13" width="4" style="2" bestFit="1" customWidth="1"/>
    <col min="14" max="16384" width="11.44140625" style="2"/>
  </cols>
  <sheetData>
    <row r="1" spans="1:14" x14ac:dyDescent="0.2">
      <c r="A1" s="331" t="s">
        <v>15</v>
      </c>
      <c r="B1" s="331"/>
      <c r="C1" s="331"/>
      <c r="D1" s="331"/>
      <c r="E1" s="331"/>
      <c r="F1" s="150"/>
      <c r="G1" s="150"/>
      <c r="H1" s="159"/>
      <c r="I1" s="150"/>
    </row>
    <row r="2" spans="1:14" x14ac:dyDescent="0.2">
      <c r="A2" s="331" t="s">
        <v>161</v>
      </c>
      <c r="B2" s="331"/>
      <c r="C2" s="331"/>
      <c r="D2" s="331"/>
      <c r="E2" s="331"/>
      <c r="F2" s="150"/>
      <c r="G2" s="150"/>
      <c r="H2" s="159"/>
      <c r="I2" s="150"/>
    </row>
    <row r="3" spans="1:14" ht="10.8" thickBot="1" x14ac:dyDescent="0.25">
      <c r="A3" s="332" t="s">
        <v>261</v>
      </c>
      <c r="B3" s="332"/>
      <c r="C3" s="332"/>
      <c r="D3" s="332"/>
      <c r="E3" s="332"/>
      <c r="F3" s="151"/>
      <c r="G3" s="151"/>
      <c r="H3" s="159"/>
      <c r="I3" s="219"/>
      <c r="J3" s="328" t="s">
        <v>233</v>
      </c>
      <c r="K3" s="328"/>
      <c r="L3" s="328"/>
    </row>
    <row r="4" spans="1:14" s="5" customFormat="1" ht="15" customHeight="1" x14ac:dyDescent="0.2">
      <c r="A4" s="346" t="s">
        <v>16</v>
      </c>
      <c r="B4" s="3" t="s">
        <v>262</v>
      </c>
      <c r="C4" s="345" t="s">
        <v>78</v>
      </c>
      <c r="D4" s="345"/>
      <c r="E4" s="335" t="s">
        <v>112</v>
      </c>
      <c r="F4" s="337" t="s">
        <v>204</v>
      </c>
      <c r="G4" s="337"/>
      <c r="H4" s="338" t="s">
        <v>205</v>
      </c>
      <c r="I4" s="339"/>
      <c r="J4" s="329" t="s">
        <v>231</v>
      </c>
      <c r="K4" s="333" t="s">
        <v>79</v>
      </c>
      <c r="L4" s="334"/>
    </row>
    <row r="5" spans="1:14" s="5" customFormat="1" ht="10.8" thickBot="1" x14ac:dyDescent="0.35">
      <c r="A5" s="347"/>
      <c r="B5" s="6" t="s">
        <v>263</v>
      </c>
      <c r="C5" s="6" t="s">
        <v>53</v>
      </c>
      <c r="D5" s="6" t="s">
        <v>52</v>
      </c>
      <c r="E5" s="336"/>
      <c r="F5" s="155"/>
      <c r="G5" s="155"/>
      <c r="H5" s="160" t="s">
        <v>232</v>
      </c>
      <c r="I5" s="155"/>
      <c r="J5" s="330"/>
      <c r="K5" s="220" t="s">
        <v>80</v>
      </c>
      <c r="L5" s="220" t="s">
        <v>81</v>
      </c>
    </row>
    <row r="6" spans="1:14" s="5" customFormat="1" x14ac:dyDescent="0.2">
      <c r="A6" s="7"/>
      <c r="B6" s="8"/>
      <c r="C6" s="8"/>
      <c r="D6" s="9"/>
      <c r="E6" s="4"/>
      <c r="F6" s="4"/>
      <c r="G6" s="4"/>
      <c r="H6" s="161"/>
      <c r="I6" s="4"/>
      <c r="J6" s="4"/>
      <c r="K6" s="43"/>
      <c r="L6" s="43"/>
    </row>
    <row r="7" spans="1:14" s="17" customFormat="1" x14ac:dyDescent="0.2">
      <c r="A7" s="11" t="s">
        <v>17</v>
      </c>
      <c r="B7" s="12">
        <v>5167294</v>
      </c>
      <c r="C7" s="13">
        <f>B7-J7</f>
        <v>51934</v>
      </c>
      <c r="D7" s="14">
        <f>C7/J7*100</f>
        <v>1.0152560132620188</v>
      </c>
      <c r="E7" s="15">
        <f>IF(B7&lt;K7,-1,IF(B7&gt;L7,1,0))</f>
        <v>0</v>
      </c>
      <c r="H7" s="248"/>
      <c r="J7" s="215">
        <v>5115360</v>
      </c>
      <c r="K7" s="221">
        <v>4877401.2383042099</v>
      </c>
      <c r="L7" s="221">
        <v>5353318.7616957901</v>
      </c>
    </row>
    <row r="8" spans="1:14" s="17" customFormat="1" x14ac:dyDescent="0.2">
      <c r="A8" s="18"/>
      <c r="B8" s="19"/>
      <c r="C8" s="20"/>
      <c r="D8" s="21"/>
      <c r="E8" s="22"/>
      <c r="F8" s="22"/>
      <c r="G8" s="22"/>
      <c r="H8" s="162"/>
      <c r="I8" s="22"/>
      <c r="J8" s="215"/>
      <c r="K8" s="222"/>
      <c r="L8" s="222"/>
    </row>
    <row r="9" spans="1:14" s="17" customFormat="1" x14ac:dyDescent="0.2">
      <c r="A9" s="24" t="s">
        <v>65</v>
      </c>
      <c r="B9" s="20">
        <v>5167294</v>
      </c>
      <c r="C9" s="25">
        <f>B9-J9</f>
        <v>51934</v>
      </c>
      <c r="D9" s="21">
        <f t="shared" ref="D9:D16" si="0">C9/J9*100</f>
        <v>1.0152560132620188</v>
      </c>
      <c r="E9" s="202">
        <f t="shared" ref="E9:E14" si="1">IF(B9&lt;K9,-1,IF(B9&gt;L9,1,0))</f>
        <v>0</v>
      </c>
      <c r="F9" s="238">
        <f>+B9-F10</f>
        <v>0</v>
      </c>
      <c r="G9" s="238">
        <f>+C9-G10</f>
        <v>0</v>
      </c>
      <c r="H9" s="205"/>
      <c r="I9" s="202"/>
      <c r="J9" s="215">
        <v>5115360</v>
      </c>
      <c r="K9" s="221">
        <v>4877401.2383042099</v>
      </c>
      <c r="L9" s="221">
        <v>5353318.7616957901</v>
      </c>
    </row>
    <row r="10" spans="1:14" x14ac:dyDescent="0.2">
      <c r="A10" s="26" t="s">
        <v>64</v>
      </c>
      <c r="B10" s="19">
        <v>1112861</v>
      </c>
      <c r="C10" s="27">
        <f>B10-J10</f>
        <v>768</v>
      </c>
      <c r="D10" s="28">
        <f t="shared" si="0"/>
        <v>6.9058972585925818E-2</v>
      </c>
      <c r="E10" s="22">
        <f t="shared" si="1"/>
        <v>0</v>
      </c>
      <c r="F10" s="105">
        <f>SUM(B10:B16)</f>
        <v>5167294</v>
      </c>
      <c r="G10" s="105">
        <f>SUM(C10:C16)</f>
        <v>51934</v>
      </c>
      <c r="H10" s="162"/>
      <c r="I10" s="22"/>
      <c r="J10" s="212">
        <v>1112093</v>
      </c>
      <c r="K10" s="212">
        <v>1029758.6335808258</v>
      </c>
      <c r="L10" s="212">
        <v>1194427.3664191742</v>
      </c>
      <c r="N10" s="30"/>
    </row>
    <row r="11" spans="1:14" x14ac:dyDescent="0.2">
      <c r="A11" s="26" t="s">
        <v>41</v>
      </c>
      <c r="B11" s="19">
        <v>781729</v>
      </c>
      <c r="C11" s="27">
        <f t="shared" ref="C11:C16" si="2">B11-J11</f>
        <v>29344</v>
      </c>
      <c r="D11" s="28">
        <f t="shared" si="0"/>
        <v>3.9001309170172185</v>
      </c>
      <c r="E11" s="22">
        <f t="shared" si="1"/>
        <v>0</v>
      </c>
      <c r="F11" s="213"/>
      <c r="G11" s="213"/>
      <c r="H11" s="162"/>
      <c r="I11" s="22"/>
      <c r="J11" s="212">
        <v>752385</v>
      </c>
      <c r="K11" s="212">
        <v>695002.56097825628</v>
      </c>
      <c r="L11" s="212">
        <v>809767.43902174372</v>
      </c>
      <c r="N11" s="30"/>
    </row>
    <row r="12" spans="1:14" x14ac:dyDescent="0.2">
      <c r="A12" s="26" t="s">
        <v>29</v>
      </c>
      <c r="B12" s="19">
        <v>747870</v>
      </c>
      <c r="C12" s="27">
        <f t="shared" si="2"/>
        <v>14620</v>
      </c>
      <c r="D12" s="28">
        <f t="shared" si="0"/>
        <v>1.9938629389703377</v>
      </c>
      <c r="E12" s="22">
        <f t="shared" si="1"/>
        <v>0</v>
      </c>
      <c r="F12" s="213"/>
      <c r="G12" s="213"/>
      <c r="H12" s="162"/>
      <c r="I12" s="22"/>
      <c r="J12" s="212">
        <v>733250</v>
      </c>
      <c r="K12" s="212">
        <v>667987.54285798292</v>
      </c>
      <c r="L12" s="212">
        <v>798512.45714201708</v>
      </c>
      <c r="N12" s="30"/>
    </row>
    <row r="13" spans="1:14" x14ac:dyDescent="0.2">
      <c r="A13" s="26" t="s">
        <v>30</v>
      </c>
      <c r="B13" s="19">
        <v>720881</v>
      </c>
      <c r="C13" s="27">
        <f t="shared" si="2"/>
        <v>28236</v>
      </c>
      <c r="D13" s="28">
        <f>C13/J13*100</f>
        <v>4.0765471489724172</v>
      </c>
      <c r="E13" s="22">
        <f t="shared" si="1"/>
        <v>0</v>
      </c>
      <c r="F13" s="213"/>
      <c r="G13" s="213"/>
      <c r="H13" s="162"/>
      <c r="I13" s="22"/>
      <c r="J13" s="212">
        <v>692645</v>
      </c>
      <c r="K13" s="212">
        <v>643731.37284416449</v>
      </c>
      <c r="L13" s="212">
        <v>741558.62715583551</v>
      </c>
      <c r="N13" s="30"/>
    </row>
    <row r="14" spans="1:14" x14ac:dyDescent="0.2">
      <c r="A14" s="26" t="s">
        <v>31</v>
      </c>
      <c r="B14" s="19">
        <v>908298</v>
      </c>
      <c r="C14" s="27">
        <f t="shared" si="2"/>
        <v>-7545</v>
      </c>
      <c r="D14" s="28">
        <f t="shared" si="0"/>
        <v>-0.82383115883399238</v>
      </c>
      <c r="E14" s="22">
        <f t="shared" si="1"/>
        <v>0</v>
      </c>
      <c r="F14" s="213"/>
      <c r="G14" s="213"/>
      <c r="H14" s="162"/>
      <c r="I14" s="22"/>
      <c r="J14" s="212">
        <v>915843</v>
      </c>
      <c r="K14" s="212">
        <v>845423.58819783665</v>
      </c>
      <c r="L14" s="212">
        <v>986262.41180216335</v>
      </c>
      <c r="N14" s="30"/>
    </row>
    <row r="15" spans="1:14" x14ac:dyDescent="0.2">
      <c r="A15" s="26" t="s">
        <v>22</v>
      </c>
      <c r="B15" s="19">
        <v>892213</v>
      </c>
      <c r="C15" s="27">
        <f t="shared" si="2"/>
        <v>-15991</v>
      </c>
      <c r="D15" s="28">
        <f t="shared" si="0"/>
        <v>-1.7607277660085179</v>
      </c>
      <c r="E15" s="22">
        <v>0</v>
      </c>
      <c r="F15" s="213"/>
      <c r="G15" s="213"/>
      <c r="H15" s="162"/>
      <c r="I15" s="22"/>
      <c r="J15" s="212">
        <v>908204</v>
      </c>
      <c r="K15" s="212">
        <v>847606.66648901301</v>
      </c>
      <c r="L15" s="212">
        <v>968801.33351098699</v>
      </c>
      <c r="N15" s="30"/>
    </row>
    <row r="16" spans="1:14" x14ac:dyDescent="0.2">
      <c r="A16" s="26" t="s">
        <v>10</v>
      </c>
      <c r="B16" s="19">
        <v>3442</v>
      </c>
      <c r="C16" s="27">
        <f t="shared" si="2"/>
        <v>2502</v>
      </c>
      <c r="D16" s="28">
        <f t="shared" si="0"/>
        <v>266.17021276595744</v>
      </c>
      <c r="E16" s="22">
        <v>0</v>
      </c>
      <c r="F16" s="213"/>
      <c r="G16" s="213"/>
      <c r="H16" s="162"/>
      <c r="I16" s="22"/>
      <c r="J16" s="212">
        <v>940</v>
      </c>
      <c r="K16" s="212">
        <v>232.75055695061292</v>
      </c>
      <c r="L16" s="212">
        <v>1647.2494430493871</v>
      </c>
      <c r="N16" s="30"/>
    </row>
    <row r="17" spans="1:13" x14ac:dyDescent="0.2">
      <c r="A17" s="31"/>
      <c r="B17" s="19"/>
      <c r="C17" s="19"/>
      <c r="D17" s="28"/>
      <c r="E17" s="22"/>
      <c r="F17" s="213"/>
      <c r="G17" s="213"/>
      <c r="H17" s="162"/>
      <c r="I17" s="22"/>
      <c r="J17" s="212"/>
      <c r="K17" s="212"/>
      <c r="L17" s="212"/>
    </row>
    <row r="18" spans="1:13" s="17" customFormat="1" x14ac:dyDescent="0.2">
      <c r="A18" s="11" t="s">
        <v>18</v>
      </c>
      <c r="B18" s="12">
        <v>4054433</v>
      </c>
      <c r="C18" s="13">
        <f>B18-J18</f>
        <v>51166</v>
      </c>
      <c r="D18" s="14">
        <f>C18/J18*100</f>
        <v>1.2781061068372406</v>
      </c>
      <c r="E18" s="15">
        <f>IF(B18&lt;K18,-1,IF(B18&gt;L18,1,0))</f>
        <v>0</v>
      </c>
      <c r="F18" s="214"/>
      <c r="G18" s="214"/>
      <c r="H18" s="163"/>
      <c r="I18" s="15"/>
      <c r="J18" s="215">
        <v>4003267</v>
      </c>
      <c r="K18" s="221">
        <v>3818361.3728561574</v>
      </c>
      <c r="L18" s="221">
        <v>4188172.6271438426</v>
      </c>
    </row>
    <row r="19" spans="1:13" s="17" customFormat="1" x14ac:dyDescent="0.2">
      <c r="A19" s="18"/>
      <c r="B19" s="20"/>
      <c r="C19" s="20"/>
      <c r="D19" s="21"/>
      <c r="E19" s="22"/>
      <c r="F19" s="213"/>
      <c r="G19" s="213"/>
      <c r="H19" s="162"/>
      <c r="I19" s="22"/>
      <c r="J19" s="215"/>
      <c r="K19" s="222"/>
      <c r="L19" s="222"/>
    </row>
    <row r="20" spans="1:13" s="17" customFormat="1" x14ac:dyDescent="0.2">
      <c r="A20" s="24" t="s">
        <v>19</v>
      </c>
      <c r="B20" s="20">
        <v>2471778</v>
      </c>
      <c r="C20" s="25">
        <f t="shared" ref="C20:C22" si="3">B20-J20</f>
        <v>105432</v>
      </c>
      <c r="D20" s="21">
        <f t="shared" ref="D20:D22" si="4">C20/J20*100</f>
        <v>4.4554769251833841</v>
      </c>
      <c r="E20" s="202">
        <f>IF(B20&lt;K20,-1,IF(B20&gt;L20,1,0))</f>
        <v>0</v>
      </c>
      <c r="F20" s="238">
        <f>+B20-F21</f>
        <v>0</v>
      </c>
      <c r="G20" s="238">
        <f>+C20-G21</f>
        <v>0</v>
      </c>
      <c r="H20" s="203">
        <f>+B20/1000000</f>
        <v>2.471778</v>
      </c>
      <c r="I20" s="201">
        <f>+C20/1000</f>
        <v>105.432</v>
      </c>
      <c r="J20" s="215">
        <v>2366346</v>
      </c>
      <c r="K20" s="223">
        <v>2229617.2424877584</v>
      </c>
      <c r="L20" s="223">
        <v>2503074.7575122416</v>
      </c>
      <c r="M20" s="204"/>
    </row>
    <row r="21" spans="1:13" x14ac:dyDescent="0.2">
      <c r="A21" s="26" t="s">
        <v>58</v>
      </c>
      <c r="B21" s="19">
        <v>2093648</v>
      </c>
      <c r="C21" s="27">
        <f t="shared" si="3"/>
        <v>247539</v>
      </c>
      <c r="D21" s="28">
        <f t="shared" si="4"/>
        <v>13.408688219384663</v>
      </c>
      <c r="E21" s="22">
        <f>IF(B21&lt;K21,-1,IF(B21&gt;L21,1,0))</f>
        <v>1</v>
      </c>
      <c r="F21" s="105">
        <f>SUM(B21:B22)</f>
        <v>2471778</v>
      </c>
      <c r="G21" s="105">
        <f>SUM(C21:C22)</f>
        <v>105432</v>
      </c>
      <c r="H21" s="164">
        <f>+B21/1000000</f>
        <v>2.093648</v>
      </c>
      <c r="I21" s="158">
        <f t="shared" ref="I21:I22" si="5">+C21/1000</f>
        <v>247.53899999999999</v>
      </c>
      <c r="J21" s="212">
        <v>1846109</v>
      </c>
      <c r="K21" s="224">
        <v>1736803.0225578931</v>
      </c>
      <c r="L21" s="224">
        <v>1955414.9774421069</v>
      </c>
      <c r="M21" s="79"/>
    </row>
    <row r="22" spans="1:13" s="178" customFormat="1" x14ac:dyDescent="0.2">
      <c r="A22" s="26" t="s">
        <v>59</v>
      </c>
      <c r="B22" s="19">
        <v>378130</v>
      </c>
      <c r="C22" s="27">
        <f t="shared" si="3"/>
        <v>-142107</v>
      </c>
      <c r="D22" s="28">
        <f t="shared" si="4"/>
        <v>-27.315819520718442</v>
      </c>
      <c r="E22" s="22">
        <f>IF(B22&lt;K22,-1,IF(B22&gt;L22,1,0))</f>
        <v>-1</v>
      </c>
      <c r="F22" s="213"/>
      <c r="G22" s="213"/>
      <c r="H22" s="165">
        <f>+B22/1000</f>
        <v>378.13</v>
      </c>
      <c r="I22" s="158">
        <f t="shared" si="5"/>
        <v>-142.107</v>
      </c>
      <c r="J22" s="212">
        <v>520237</v>
      </c>
      <c r="K22" s="224">
        <v>465344.04251382494</v>
      </c>
      <c r="L22" s="224">
        <v>575129.95748617512</v>
      </c>
      <c r="M22" s="30"/>
    </row>
    <row r="23" spans="1:13" x14ac:dyDescent="0.2">
      <c r="A23" s="34"/>
      <c r="B23" s="19"/>
      <c r="C23" s="19"/>
      <c r="D23" s="28"/>
      <c r="E23" s="22"/>
      <c r="F23" s="213"/>
      <c r="G23" s="213"/>
      <c r="H23" s="162"/>
      <c r="I23" s="22"/>
      <c r="J23" s="212"/>
      <c r="K23" s="222"/>
      <c r="L23" s="222"/>
    </row>
    <row r="24" spans="1:13" s="17" customFormat="1" x14ac:dyDescent="0.2">
      <c r="A24" s="24" t="s">
        <v>20</v>
      </c>
      <c r="B24" s="20">
        <v>1582655</v>
      </c>
      <c r="C24" s="25">
        <f>B24-J24</f>
        <v>-54266</v>
      </c>
      <c r="D24" s="21">
        <f>C24/J24*100</f>
        <v>-3.315126386673517</v>
      </c>
      <c r="E24" s="202">
        <f>IF(B24&lt;K24,-1,IF(B24&gt;L24,1,0))</f>
        <v>0</v>
      </c>
      <c r="F24" s="216"/>
      <c r="G24" s="216"/>
      <c r="H24" s="164">
        <f>+B24/1000000</f>
        <v>1.5826549999999999</v>
      </c>
      <c r="I24" s="158">
        <f t="shared" ref="I24" si="6">+C24/1000</f>
        <v>-54.265999999999998</v>
      </c>
      <c r="J24" s="215">
        <v>1636921</v>
      </c>
      <c r="K24" s="223">
        <v>1551065.1425197835</v>
      </c>
      <c r="L24" s="223">
        <v>1722776.8574802165</v>
      </c>
    </row>
    <row r="25" spans="1:13" x14ac:dyDescent="0.2">
      <c r="A25" s="31"/>
      <c r="B25" s="19"/>
      <c r="C25" s="19"/>
      <c r="D25" s="28"/>
      <c r="E25" s="22"/>
      <c r="F25" s="213"/>
      <c r="G25" s="213"/>
      <c r="H25" s="162"/>
      <c r="I25" s="22"/>
      <c r="J25" s="212"/>
      <c r="K25" s="222"/>
      <c r="L25" s="222"/>
    </row>
    <row r="26" spans="1:13" s="17" customFormat="1" ht="12" x14ac:dyDescent="0.2">
      <c r="A26" s="11" t="s">
        <v>133</v>
      </c>
      <c r="B26" s="12">
        <v>2093648</v>
      </c>
      <c r="C26" s="13">
        <f>B26-J26</f>
        <v>247539</v>
      </c>
      <c r="D26" s="14">
        <f>C26/J26*100</f>
        <v>13.408688219384663</v>
      </c>
      <c r="E26" s="15">
        <f>IF(B26&lt;K26,-1,IF(B26&gt;L26,1,0))</f>
        <v>1</v>
      </c>
      <c r="F26" s="214"/>
      <c r="G26" s="214"/>
      <c r="H26" s="163"/>
      <c r="I26" s="15"/>
      <c r="J26" s="215">
        <v>1846109</v>
      </c>
      <c r="K26" s="221">
        <v>1736803.0225578931</v>
      </c>
      <c r="L26" s="221">
        <v>1955414.9774421069</v>
      </c>
    </row>
    <row r="27" spans="1:13" s="17" customFormat="1" x14ac:dyDescent="0.2">
      <c r="A27" s="18"/>
      <c r="B27" s="19"/>
      <c r="C27" s="20"/>
      <c r="D27" s="21"/>
      <c r="E27" s="22"/>
      <c r="F27" s="213"/>
      <c r="G27" s="213"/>
      <c r="H27" s="162"/>
      <c r="I27" s="22"/>
      <c r="J27" s="215"/>
      <c r="K27" s="223"/>
      <c r="L27" s="223"/>
    </row>
    <row r="28" spans="1:13" x14ac:dyDescent="0.2">
      <c r="A28" s="24" t="s">
        <v>21</v>
      </c>
      <c r="B28" s="20">
        <v>2093648</v>
      </c>
      <c r="C28" s="25">
        <f t="shared" ref="C28:C33" si="7">B28-J28</f>
        <v>247539</v>
      </c>
      <c r="D28" s="21">
        <f t="shared" ref="D28:D33" si="8">C28/J28*100</f>
        <v>13.408688219384663</v>
      </c>
      <c r="E28" s="22">
        <f t="shared" ref="E28:E33" si="9">IF(B28&lt;K28,-1,IF(B28&gt;L28,1,0))</f>
        <v>1</v>
      </c>
      <c r="F28" s="238">
        <f>+B28-F29</f>
        <v>0</v>
      </c>
      <c r="G28" s="238">
        <f>+C28-G29</f>
        <v>0</v>
      </c>
      <c r="H28" s="162"/>
      <c r="I28" s="22"/>
      <c r="J28" s="215">
        <v>1846109</v>
      </c>
      <c r="K28" s="221">
        <v>1736803.0225578931</v>
      </c>
      <c r="L28" s="221">
        <v>1955414.9774421069</v>
      </c>
    </row>
    <row r="29" spans="1:13" x14ac:dyDescent="0.2">
      <c r="A29" s="26" t="s">
        <v>41</v>
      </c>
      <c r="B29" s="19">
        <v>216575.99999999997</v>
      </c>
      <c r="C29" s="27">
        <f t="shared" si="7"/>
        <v>43264.999999999971</v>
      </c>
      <c r="D29" s="28">
        <f t="shared" si="8"/>
        <v>24.963793411843433</v>
      </c>
      <c r="E29" s="22">
        <f t="shared" si="9"/>
        <v>1</v>
      </c>
      <c r="F29" s="105">
        <f>SUM(B29:B34)</f>
        <v>2093648</v>
      </c>
      <c r="G29" s="105">
        <f>SUM(C29:C34)</f>
        <v>247538.99999999991</v>
      </c>
      <c r="H29" s="162"/>
      <c r="I29" s="22"/>
      <c r="J29" s="212">
        <v>173311</v>
      </c>
      <c r="K29" s="224">
        <v>149032.75829729403</v>
      </c>
      <c r="L29" s="224">
        <v>197589.24170270597</v>
      </c>
    </row>
    <row r="30" spans="1:13" x14ac:dyDescent="0.2">
      <c r="A30" s="26" t="s">
        <v>29</v>
      </c>
      <c r="B30" s="19">
        <v>515288.99999999994</v>
      </c>
      <c r="C30" s="27">
        <f t="shared" si="7"/>
        <v>55229.999999999942</v>
      </c>
      <c r="D30" s="28">
        <f t="shared" si="8"/>
        <v>12.004981969703874</v>
      </c>
      <c r="E30" s="22">
        <f t="shared" si="9"/>
        <v>1</v>
      </c>
      <c r="F30" s="213"/>
      <c r="G30" s="213"/>
      <c r="H30" s="162"/>
      <c r="I30" s="22"/>
      <c r="J30" s="212">
        <v>460059</v>
      </c>
      <c r="K30" s="224">
        <v>412594.24810274609</v>
      </c>
      <c r="L30" s="224">
        <v>507523.75189725391</v>
      </c>
    </row>
    <row r="31" spans="1:13" x14ac:dyDescent="0.2">
      <c r="A31" s="26" t="s">
        <v>30</v>
      </c>
      <c r="B31" s="19">
        <v>549108</v>
      </c>
      <c r="C31" s="27">
        <f t="shared" si="7"/>
        <v>84087</v>
      </c>
      <c r="D31" s="28">
        <f t="shared" si="8"/>
        <v>18.082409181520834</v>
      </c>
      <c r="E31" s="22">
        <f t="shared" si="9"/>
        <v>1</v>
      </c>
      <c r="F31" s="213"/>
      <c r="G31" s="213"/>
      <c r="H31" s="162"/>
      <c r="I31" s="22"/>
      <c r="J31" s="212">
        <v>465021</v>
      </c>
      <c r="K31" s="224">
        <v>423919.88369544299</v>
      </c>
      <c r="L31" s="224">
        <v>506122.11630455701</v>
      </c>
    </row>
    <row r="32" spans="1:13" x14ac:dyDescent="0.2">
      <c r="A32" s="26" t="s">
        <v>31</v>
      </c>
      <c r="B32" s="19">
        <v>609457</v>
      </c>
      <c r="C32" s="27">
        <f t="shared" si="7"/>
        <v>57723</v>
      </c>
      <c r="D32" s="28">
        <f t="shared" si="8"/>
        <v>10.462106739842024</v>
      </c>
      <c r="E32" s="22">
        <f t="shared" si="9"/>
        <v>1</v>
      </c>
      <c r="F32" s="213"/>
      <c r="G32" s="213"/>
      <c r="H32" s="162"/>
      <c r="I32" s="22"/>
      <c r="J32" s="212">
        <v>551734</v>
      </c>
      <c r="K32" s="224">
        <v>498396.69597311708</v>
      </c>
      <c r="L32" s="224">
        <v>605071.30402688286</v>
      </c>
    </row>
    <row r="33" spans="1:12" s="190" customFormat="1" x14ac:dyDescent="0.2">
      <c r="A33" s="26" t="s">
        <v>22</v>
      </c>
      <c r="B33" s="19">
        <v>201237</v>
      </c>
      <c r="C33" s="27">
        <f t="shared" si="7"/>
        <v>5568</v>
      </c>
      <c r="D33" s="28">
        <f t="shared" si="8"/>
        <v>2.8456219431795531</v>
      </c>
      <c r="E33" s="22">
        <f t="shared" si="9"/>
        <v>0</v>
      </c>
      <c r="F33" s="213"/>
      <c r="G33" s="213"/>
      <c r="H33" s="162"/>
      <c r="I33" s="22"/>
      <c r="J33" s="212">
        <v>195669</v>
      </c>
      <c r="K33" s="224">
        <v>169100.72513704104</v>
      </c>
      <c r="L33" s="224">
        <v>222237.27486295896</v>
      </c>
    </row>
    <row r="34" spans="1:12" x14ac:dyDescent="0.2">
      <c r="A34" s="26" t="s">
        <v>10</v>
      </c>
      <c r="B34" s="19">
        <v>1981</v>
      </c>
      <c r="C34" s="27">
        <f>B34-J34</f>
        <v>1666</v>
      </c>
      <c r="D34" s="28">
        <f>C34/J34*100</f>
        <v>528.88888888888891</v>
      </c>
      <c r="E34" s="22">
        <v>0</v>
      </c>
      <c r="F34" s="213"/>
      <c r="G34" s="213"/>
      <c r="H34" s="162"/>
      <c r="I34" s="22"/>
      <c r="J34" s="212">
        <v>315</v>
      </c>
      <c r="K34" s="224">
        <v>0</v>
      </c>
      <c r="L34" s="224">
        <v>675.00377203894675</v>
      </c>
    </row>
    <row r="35" spans="1:12" x14ac:dyDescent="0.2">
      <c r="A35" s="34"/>
      <c r="B35" s="19"/>
      <c r="C35" s="19"/>
      <c r="D35" s="28"/>
      <c r="E35" s="22"/>
      <c r="F35" s="213"/>
      <c r="G35" s="213"/>
      <c r="H35" s="162"/>
      <c r="I35" s="22"/>
      <c r="J35" s="212"/>
      <c r="K35" s="222"/>
      <c r="L35" s="222"/>
    </row>
    <row r="36" spans="1:12" s="17" customFormat="1" ht="12" x14ac:dyDescent="0.2">
      <c r="A36" s="24" t="s">
        <v>134</v>
      </c>
      <c r="B36" s="20">
        <v>2093648</v>
      </c>
      <c r="C36" s="25">
        <f t="shared" ref="C36:C38" si="10">B36-J36</f>
        <v>247539</v>
      </c>
      <c r="D36" s="21">
        <f t="shared" ref="D36:D38" si="11">C36/J36*100</f>
        <v>13.408688219384663</v>
      </c>
      <c r="E36" s="202">
        <f>IF(B36&lt;K36,-1,IF(B36&gt;L36,1,0))</f>
        <v>1</v>
      </c>
      <c r="F36" s="238">
        <f>+B36-F37</f>
        <v>0</v>
      </c>
      <c r="G36" s="238">
        <f>+C36-G37</f>
        <v>0</v>
      </c>
      <c r="H36" s="205"/>
      <c r="I36" s="202"/>
      <c r="J36" s="215">
        <v>1846109</v>
      </c>
      <c r="K36" s="221">
        <v>1736803.0225578931</v>
      </c>
      <c r="L36" s="221">
        <v>1955414.9774421069</v>
      </c>
    </row>
    <row r="37" spans="1:12" x14ac:dyDescent="0.2">
      <c r="A37" s="26" t="s">
        <v>23</v>
      </c>
      <c r="B37" s="19">
        <v>629247</v>
      </c>
      <c r="C37" s="27">
        <f t="shared" si="10"/>
        <v>71875</v>
      </c>
      <c r="D37" s="28">
        <f t="shared" si="11"/>
        <v>12.895337404821197</v>
      </c>
      <c r="E37" s="22">
        <f>IF(B37&lt;K37,-1,IF(B37&gt;L37,1,0))</f>
        <v>1</v>
      </c>
      <c r="F37" s="105">
        <f>SUM(B37:B38)</f>
        <v>2093648</v>
      </c>
      <c r="G37" s="105">
        <f>SUM(C37:C38)</f>
        <v>247539</v>
      </c>
      <c r="H37" s="162"/>
      <c r="I37" s="22"/>
      <c r="J37" s="212">
        <v>557372</v>
      </c>
      <c r="K37" s="224">
        <v>491245.9185339465</v>
      </c>
      <c r="L37" s="224">
        <v>623498.0814660535</v>
      </c>
    </row>
    <row r="38" spans="1:12" x14ac:dyDescent="0.2">
      <c r="A38" s="26" t="s">
        <v>24</v>
      </c>
      <c r="B38" s="19">
        <v>1464401</v>
      </c>
      <c r="C38" s="27">
        <f t="shared" si="10"/>
        <v>175664</v>
      </c>
      <c r="D38" s="28">
        <f t="shared" si="11"/>
        <v>13.630709756917044</v>
      </c>
      <c r="E38" s="22">
        <f>IF(B38&lt;K38,-1,IF(B38&gt;L38,1,0))</f>
        <v>1</v>
      </c>
      <c r="F38" s="213"/>
      <c r="G38" s="213"/>
      <c r="H38" s="162"/>
      <c r="I38" s="22"/>
      <c r="J38" s="212">
        <v>1288737</v>
      </c>
      <c r="K38" s="224">
        <v>1216192.7687110901</v>
      </c>
      <c r="L38" s="224">
        <v>1361281.2312889099</v>
      </c>
    </row>
    <row r="39" spans="1:12" x14ac:dyDescent="0.2">
      <c r="A39" s="34"/>
      <c r="B39" s="19"/>
      <c r="C39" s="19"/>
      <c r="D39" s="28"/>
      <c r="E39" s="22"/>
      <c r="F39" s="213"/>
      <c r="G39" s="213"/>
      <c r="H39" s="162"/>
      <c r="I39" s="22"/>
      <c r="J39" s="212"/>
      <c r="K39" s="224"/>
      <c r="L39" s="224"/>
    </row>
    <row r="40" spans="1:12" s="17" customFormat="1" ht="12" x14ac:dyDescent="0.2">
      <c r="A40" s="24" t="s">
        <v>135</v>
      </c>
      <c r="B40" s="20">
        <v>2093648</v>
      </c>
      <c r="C40" s="25">
        <f t="shared" ref="C40:C47" si="12">B40-J40</f>
        <v>247539</v>
      </c>
      <c r="D40" s="21">
        <f t="shared" ref="D40:D47" si="13">C40/J40*100</f>
        <v>13.408688219384663</v>
      </c>
      <c r="E40" s="202">
        <f t="shared" ref="E40:E46" si="14">IF(B40&lt;K40,-1,IF(B40&gt;L40,1,0))</f>
        <v>1</v>
      </c>
      <c r="F40" s="238">
        <f>+B40-F41</f>
        <v>0</v>
      </c>
      <c r="G40" s="238">
        <f>+C40-G41</f>
        <v>0</v>
      </c>
      <c r="H40" s="205"/>
      <c r="I40" s="202"/>
      <c r="J40" s="215">
        <v>1846109</v>
      </c>
      <c r="K40" s="221">
        <v>1736803.0225578931</v>
      </c>
      <c r="L40" s="221">
        <v>1955414.9774421069</v>
      </c>
    </row>
    <row r="41" spans="1:12" x14ac:dyDescent="0.2">
      <c r="A41" s="26" t="s">
        <v>51</v>
      </c>
      <c r="B41" s="19">
        <v>179176.99999999997</v>
      </c>
      <c r="C41" s="27">
        <f t="shared" si="12"/>
        <v>30107.999999999971</v>
      </c>
      <c r="D41" s="36">
        <f t="shared" si="13"/>
        <v>20.197358270331168</v>
      </c>
      <c r="E41" s="22">
        <f t="shared" si="14"/>
        <v>1</v>
      </c>
      <c r="F41" s="105">
        <f>SUM(B41:B47)</f>
        <v>2093648</v>
      </c>
      <c r="G41" s="105">
        <f>SUM(C41:C47)</f>
        <v>247538.99999999994</v>
      </c>
      <c r="H41" s="162"/>
      <c r="I41" s="22"/>
      <c r="J41" s="212">
        <v>149069</v>
      </c>
      <c r="K41" s="224">
        <v>129279.30882657458</v>
      </c>
      <c r="L41" s="224">
        <v>168858.69117342541</v>
      </c>
    </row>
    <row r="42" spans="1:12" x14ac:dyDescent="0.2">
      <c r="A42" s="26" t="s">
        <v>32</v>
      </c>
      <c r="B42" s="19">
        <v>485973</v>
      </c>
      <c r="C42" s="27">
        <f t="shared" si="12"/>
        <v>68988</v>
      </c>
      <c r="D42" s="28">
        <f t="shared" si="13"/>
        <v>16.544480017266807</v>
      </c>
      <c r="E42" s="22">
        <f t="shared" si="14"/>
        <v>1</v>
      </c>
      <c r="F42" s="213"/>
      <c r="G42" s="213"/>
      <c r="H42" s="162"/>
      <c r="I42" s="22"/>
      <c r="J42" s="212">
        <v>416985</v>
      </c>
      <c r="K42" s="224">
        <v>377034.15235077619</v>
      </c>
      <c r="L42" s="224">
        <v>456935.84764922381</v>
      </c>
    </row>
    <row r="43" spans="1:12" x14ac:dyDescent="0.2">
      <c r="A43" s="26" t="s">
        <v>33</v>
      </c>
      <c r="B43" s="19">
        <v>468356</v>
      </c>
      <c r="C43" s="27">
        <f t="shared" si="12"/>
        <v>32757</v>
      </c>
      <c r="D43" s="28">
        <f t="shared" si="13"/>
        <v>7.5199897153115591</v>
      </c>
      <c r="E43" s="22">
        <f t="shared" si="14"/>
        <v>0</v>
      </c>
      <c r="F43" s="213"/>
      <c r="G43" s="213"/>
      <c r="H43" s="162"/>
      <c r="I43" s="22"/>
      <c r="J43" s="212">
        <v>435599</v>
      </c>
      <c r="K43" s="224">
        <v>382003.92085112364</v>
      </c>
      <c r="L43" s="224">
        <v>489194.07914887636</v>
      </c>
    </row>
    <row r="44" spans="1:12" s="190" customFormat="1" x14ac:dyDescent="0.2">
      <c r="A44" s="26" t="s">
        <v>34</v>
      </c>
      <c r="B44" s="19">
        <v>334753</v>
      </c>
      <c r="C44" s="27">
        <f t="shared" si="12"/>
        <v>40814</v>
      </c>
      <c r="D44" s="28">
        <f t="shared" si="13"/>
        <v>13.885193866754667</v>
      </c>
      <c r="E44" s="22">
        <f t="shared" si="14"/>
        <v>1</v>
      </c>
      <c r="F44" s="213"/>
      <c r="G44" s="213"/>
      <c r="H44" s="162"/>
      <c r="I44" s="22"/>
      <c r="J44" s="212">
        <v>293939</v>
      </c>
      <c r="K44" s="224">
        <v>256728.88587375393</v>
      </c>
      <c r="L44" s="224">
        <v>331149.11412624607</v>
      </c>
    </row>
    <row r="45" spans="1:12" s="190" customFormat="1" x14ac:dyDescent="0.2">
      <c r="A45" s="26" t="s">
        <v>117</v>
      </c>
      <c r="B45" s="19">
        <v>124006.99999999999</v>
      </c>
      <c r="C45" s="27">
        <f t="shared" si="12"/>
        <v>25056.999999999985</v>
      </c>
      <c r="D45" s="28">
        <f t="shared" si="13"/>
        <v>25.322890348660927</v>
      </c>
      <c r="E45" s="22">
        <f t="shared" si="14"/>
        <v>1</v>
      </c>
      <c r="F45" s="213"/>
      <c r="G45" s="213"/>
      <c r="H45" s="162"/>
      <c r="I45" s="22"/>
      <c r="J45" s="212">
        <v>98950</v>
      </c>
      <c r="K45" s="224">
        <v>78440.441352397174</v>
      </c>
      <c r="L45" s="224">
        <v>119459.55864760283</v>
      </c>
    </row>
    <row r="46" spans="1:12" s="190" customFormat="1" x14ac:dyDescent="0.2">
      <c r="A46" s="26" t="s">
        <v>118</v>
      </c>
      <c r="B46" s="19">
        <v>500159</v>
      </c>
      <c r="C46" s="27">
        <f t="shared" si="12"/>
        <v>49421</v>
      </c>
      <c r="D46" s="28">
        <f t="shared" si="13"/>
        <v>10.964462725574501</v>
      </c>
      <c r="E46" s="22">
        <f t="shared" si="14"/>
        <v>0</v>
      </c>
      <c r="F46" s="213"/>
      <c r="G46" s="213"/>
      <c r="H46" s="162"/>
      <c r="I46" s="22"/>
      <c r="J46" s="212">
        <v>450738</v>
      </c>
      <c r="K46" s="224">
        <v>399509.84837143554</v>
      </c>
      <c r="L46" s="224">
        <v>501966.15162856446</v>
      </c>
    </row>
    <row r="47" spans="1:12" x14ac:dyDescent="0.2">
      <c r="A47" s="26" t="s">
        <v>10</v>
      </c>
      <c r="B47" s="19">
        <v>1223</v>
      </c>
      <c r="C47" s="27">
        <f t="shared" si="12"/>
        <v>394</v>
      </c>
      <c r="D47" s="28">
        <f t="shared" si="13"/>
        <v>47.527141133896258</v>
      </c>
      <c r="E47" s="22">
        <v>0</v>
      </c>
      <c r="F47" s="213"/>
      <c r="G47" s="213"/>
      <c r="H47" s="162"/>
      <c r="I47" s="22"/>
      <c r="J47" s="212">
        <v>829</v>
      </c>
      <c r="K47" s="224">
        <v>197.39869988953228</v>
      </c>
      <c r="L47" s="224">
        <v>1460.6013001104677</v>
      </c>
    </row>
    <row r="48" spans="1:12" x14ac:dyDescent="0.2">
      <c r="A48" s="34"/>
      <c r="B48" s="19"/>
      <c r="C48" s="19"/>
      <c r="D48" s="28"/>
      <c r="E48" s="22"/>
      <c r="F48" s="213"/>
      <c r="G48" s="213"/>
      <c r="H48" s="162"/>
      <c r="I48" s="22"/>
      <c r="J48" s="212"/>
      <c r="K48" s="222"/>
      <c r="L48" s="222"/>
    </row>
    <row r="49" spans="1:12" s="17" customFormat="1" ht="12" x14ac:dyDescent="0.2">
      <c r="A49" s="24" t="s">
        <v>136</v>
      </c>
      <c r="B49" s="20">
        <v>2093648</v>
      </c>
      <c r="C49" s="25">
        <f t="shared" ref="C49:C51" si="15">B49-J49</f>
        <v>247539</v>
      </c>
      <c r="D49" s="21">
        <f t="shared" ref="D49:D51" si="16">C49/J49*100</f>
        <v>13.408688219384663</v>
      </c>
      <c r="E49" s="202">
        <f>IF(B49&lt;K49,-1,IF(B49&gt;L49,1,0))</f>
        <v>1</v>
      </c>
      <c r="F49" s="238">
        <f>+B49-F50</f>
        <v>0</v>
      </c>
      <c r="G49" s="238">
        <f>+C49-G50</f>
        <v>0</v>
      </c>
      <c r="H49" s="205"/>
      <c r="I49" s="202"/>
      <c r="J49" s="215">
        <v>1846109</v>
      </c>
      <c r="K49" s="221">
        <v>1736803.0225578931</v>
      </c>
      <c r="L49" s="221">
        <v>1955414.9774421069</v>
      </c>
    </row>
    <row r="50" spans="1:12" x14ac:dyDescent="0.2">
      <c r="A50" s="26" t="s">
        <v>25</v>
      </c>
      <c r="B50" s="19">
        <v>1898326</v>
      </c>
      <c r="C50" s="27">
        <f t="shared" si="15"/>
        <v>253471</v>
      </c>
      <c r="D50" s="28">
        <f t="shared" si="16"/>
        <v>15.409929750646715</v>
      </c>
      <c r="E50" s="22">
        <f t="shared" ref="E50:E51" si="17">IF(B50&lt;K50,-1,IF(B50&gt;L50,1,0))</f>
        <v>1</v>
      </c>
      <c r="F50" s="105">
        <f>SUM(B50:B51)</f>
        <v>2093648</v>
      </c>
      <c r="G50" s="105">
        <f>SUM(C50:C51)</f>
        <v>247539</v>
      </c>
      <c r="H50" s="162"/>
      <c r="I50" s="22"/>
      <c r="J50" s="212">
        <v>1644855</v>
      </c>
      <c r="K50" s="224">
        <v>1547329.4213975281</v>
      </c>
      <c r="L50" s="224">
        <v>1742380.5786024719</v>
      </c>
    </row>
    <row r="51" spans="1:12" s="190" customFormat="1" x14ac:dyDescent="0.2">
      <c r="A51" s="26" t="s">
        <v>26</v>
      </c>
      <c r="B51" s="19">
        <v>195322</v>
      </c>
      <c r="C51" s="27">
        <f t="shared" si="15"/>
        <v>-5932</v>
      </c>
      <c r="D51" s="28">
        <f t="shared" si="16"/>
        <v>-2.947519055521878</v>
      </c>
      <c r="E51" s="22">
        <f t="shared" si="17"/>
        <v>0</v>
      </c>
      <c r="F51" s="213"/>
      <c r="G51" s="213"/>
      <c r="H51" s="162"/>
      <c r="I51" s="22"/>
      <c r="J51" s="212">
        <v>201254</v>
      </c>
      <c r="K51" s="224">
        <v>169998.93542906392</v>
      </c>
      <c r="L51" s="224">
        <v>232509.06457093608</v>
      </c>
    </row>
    <row r="52" spans="1:12" s="322" customFormat="1" x14ac:dyDescent="0.2">
      <c r="A52" s="26"/>
      <c r="B52" s="19"/>
      <c r="C52" s="27"/>
      <c r="D52" s="28"/>
      <c r="E52" s="22"/>
      <c r="F52" s="213"/>
      <c r="G52" s="213"/>
      <c r="H52" s="162"/>
      <c r="I52" s="22"/>
      <c r="J52" s="212"/>
      <c r="K52" s="224"/>
      <c r="L52" s="224"/>
    </row>
    <row r="53" spans="1:12" s="322" customFormat="1" x14ac:dyDescent="0.2">
      <c r="A53" s="24" t="s">
        <v>265</v>
      </c>
      <c r="B53" s="20">
        <v>2093648</v>
      </c>
      <c r="C53" s="25">
        <f t="shared" ref="C53:C55" si="18">B53-J53</f>
        <v>247539</v>
      </c>
      <c r="D53" s="21">
        <f t="shared" ref="D53:D55" si="19">C53/J53*100</f>
        <v>13.408688219384663</v>
      </c>
      <c r="E53" s="202">
        <f>IF(B53&lt;K53,-1,IF(B53&gt;L53,1,0))</f>
        <v>1</v>
      </c>
      <c r="F53" s="213"/>
      <c r="G53" s="213"/>
      <c r="H53" s="162"/>
      <c r="I53" s="22"/>
      <c r="J53" s="215">
        <v>1846109</v>
      </c>
      <c r="K53" s="221">
        <v>1736803.0225578931</v>
      </c>
      <c r="L53" s="221">
        <v>1955414.9774421069</v>
      </c>
    </row>
    <row r="54" spans="1:12" s="322" customFormat="1" x14ac:dyDescent="0.2">
      <c r="A54" s="26" t="s">
        <v>266</v>
      </c>
      <c r="B54" s="19">
        <v>1167301</v>
      </c>
      <c r="C54" s="27">
        <f t="shared" si="18"/>
        <v>143388</v>
      </c>
      <c r="D54" s="28">
        <f t="shared" si="19"/>
        <v>14.003924161525442</v>
      </c>
      <c r="E54" s="22">
        <f>IF(B54&lt;K54,-1,IF(B54&gt;L54,1,0))</f>
        <v>1</v>
      </c>
      <c r="F54" s="213"/>
      <c r="G54" s="213"/>
      <c r="H54" s="162"/>
      <c r="I54" s="22"/>
      <c r="J54" s="212">
        <v>1023913</v>
      </c>
      <c r="K54" s="224">
        <v>958605.98224635492</v>
      </c>
      <c r="L54" s="224">
        <v>1089220.0177536451</v>
      </c>
    </row>
    <row r="55" spans="1:12" s="322" customFormat="1" x14ac:dyDescent="0.2">
      <c r="A55" s="26" t="s">
        <v>267</v>
      </c>
      <c r="B55" s="19">
        <v>926347</v>
      </c>
      <c r="C55" s="27">
        <f t="shared" si="18"/>
        <v>104151</v>
      </c>
      <c r="D55" s="28">
        <f t="shared" si="19"/>
        <v>12.667417501423017</v>
      </c>
      <c r="E55" s="22">
        <f>IF(B55&lt;K55,-1,IF(B55&gt;L55,1,0))</f>
        <v>1</v>
      </c>
      <c r="F55" s="213"/>
      <c r="G55" s="213"/>
      <c r="H55" s="162"/>
      <c r="I55" s="22"/>
      <c r="J55" s="212">
        <v>822196</v>
      </c>
      <c r="K55" s="224">
        <v>745243.7511550471</v>
      </c>
      <c r="L55" s="224">
        <v>899148.2488449529</v>
      </c>
    </row>
    <row r="56" spans="1:12" s="38" customFormat="1" x14ac:dyDescent="0.2">
      <c r="A56" s="31"/>
      <c r="B56" s="19"/>
      <c r="C56" s="19"/>
      <c r="D56" s="28"/>
      <c r="E56" s="22"/>
      <c r="F56" s="213"/>
      <c r="G56" s="213"/>
      <c r="H56" s="162"/>
      <c r="I56" s="22"/>
      <c r="J56" s="225"/>
      <c r="K56" s="222"/>
      <c r="L56" s="222"/>
    </row>
    <row r="57" spans="1:12" s="17" customFormat="1" ht="12" x14ac:dyDescent="0.2">
      <c r="A57" s="11" t="s">
        <v>137</v>
      </c>
      <c r="B57" s="12">
        <v>378130</v>
      </c>
      <c r="C57" s="13">
        <f>B57-J57</f>
        <v>-142107</v>
      </c>
      <c r="D57" s="14">
        <f>C57/J57*100</f>
        <v>-27.315819520718442</v>
      </c>
      <c r="E57" s="206">
        <f>IF(B57&lt;K57,-1,IF(B57&gt;L57,1,0))</f>
        <v>-1</v>
      </c>
      <c r="F57" s="217"/>
      <c r="G57" s="217"/>
      <c r="H57" s="196"/>
      <c r="I57" s="195"/>
      <c r="J57" s="215">
        <v>520237</v>
      </c>
      <c r="K57" s="221">
        <v>465344.04251382494</v>
      </c>
      <c r="L57" s="221">
        <v>575129.95748617512</v>
      </c>
    </row>
    <row r="58" spans="1:12" x14ac:dyDescent="0.2">
      <c r="A58" s="18"/>
      <c r="B58" s="39"/>
      <c r="C58" s="20"/>
      <c r="D58" s="21"/>
      <c r="E58" s="22"/>
      <c r="F58" s="213"/>
      <c r="G58" s="213"/>
      <c r="H58" s="162"/>
      <c r="I58" s="22"/>
      <c r="J58" s="212"/>
      <c r="K58" s="222"/>
      <c r="L58" s="222"/>
    </row>
    <row r="59" spans="1:12" s="17" customFormat="1" x14ac:dyDescent="0.2">
      <c r="A59" s="24" t="s">
        <v>42</v>
      </c>
      <c r="B59" s="20">
        <v>378130</v>
      </c>
      <c r="C59" s="25">
        <f t="shared" ref="C59:C63" si="20">B59-J59</f>
        <v>-142107</v>
      </c>
      <c r="D59" s="21">
        <f>C59/J59*100</f>
        <v>-27.315819520718442</v>
      </c>
      <c r="E59" s="202">
        <f t="shared" ref="E59:E60" si="21">IF(B59&lt;K59,-1,IF(B59&gt;L59,1,0))</f>
        <v>-1</v>
      </c>
      <c r="F59" s="215">
        <f>+B59-F61</f>
        <v>0</v>
      </c>
      <c r="G59" s="215">
        <f>+C59-G61</f>
        <v>0</v>
      </c>
      <c r="H59" s="205"/>
      <c r="I59" s="202"/>
      <c r="J59" s="215">
        <v>520237</v>
      </c>
      <c r="K59" s="221">
        <v>465344.04251382494</v>
      </c>
      <c r="L59" s="221">
        <v>575129.95748617512</v>
      </c>
    </row>
    <row r="60" spans="1:12" x14ac:dyDescent="0.2">
      <c r="A60" s="26" t="s">
        <v>73</v>
      </c>
      <c r="B60" s="19">
        <v>313216</v>
      </c>
      <c r="C60" s="27">
        <f>B60-J60</f>
        <v>-163595</v>
      </c>
      <c r="D60" s="28">
        <f t="shared" ref="D60:D63" si="22">C60/J60*100</f>
        <v>-34.310240325831408</v>
      </c>
      <c r="E60" s="22">
        <f t="shared" si="21"/>
        <v>-1</v>
      </c>
      <c r="F60" s="212">
        <f>+B60-F62</f>
        <v>0</v>
      </c>
      <c r="G60" s="212">
        <f>+C60-G62</f>
        <v>0</v>
      </c>
      <c r="H60" s="162"/>
      <c r="I60" s="22"/>
      <c r="J60" s="212">
        <v>476811</v>
      </c>
      <c r="K60" s="224">
        <v>428542.48100609332</v>
      </c>
      <c r="L60" s="224">
        <v>525079.51899390668</v>
      </c>
    </row>
    <row r="61" spans="1:12" s="190" customFormat="1" ht="22.2" x14ac:dyDescent="0.2">
      <c r="A61" s="40" t="s">
        <v>203</v>
      </c>
      <c r="B61" s="19">
        <v>271913</v>
      </c>
      <c r="C61" s="27">
        <f t="shared" si="20"/>
        <v>-168829</v>
      </c>
      <c r="D61" s="28">
        <f t="shared" si="22"/>
        <v>-38.30563005114103</v>
      </c>
      <c r="E61" s="22">
        <f>IF(B61&lt;K61,-1,IF(B61&gt;L61,1,0))</f>
        <v>-1</v>
      </c>
      <c r="F61" s="212">
        <f>+B60+B63</f>
        <v>378130</v>
      </c>
      <c r="G61" s="212">
        <f>+C60+C63</f>
        <v>-142107</v>
      </c>
      <c r="H61" s="162"/>
      <c r="I61" s="22"/>
      <c r="J61" s="226">
        <v>440742</v>
      </c>
      <c r="K61" s="227">
        <v>392533.0016726997</v>
      </c>
      <c r="L61" s="227">
        <v>488950.9983273003</v>
      </c>
    </row>
    <row r="62" spans="1:12" ht="12" x14ac:dyDescent="0.2">
      <c r="A62" s="40" t="s">
        <v>138</v>
      </c>
      <c r="B62" s="19">
        <v>41303</v>
      </c>
      <c r="C62" s="27">
        <f t="shared" si="20"/>
        <v>5234</v>
      </c>
      <c r="D62" s="28">
        <f t="shared" si="22"/>
        <v>14.511075993235186</v>
      </c>
      <c r="E62" s="22">
        <f>IF(B62&lt;K62,-1,IF(B62&gt;L62,1,0))</f>
        <v>0</v>
      </c>
      <c r="F62" s="212">
        <f>+B62+B61</f>
        <v>313216</v>
      </c>
      <c r="G62" s="212">
        <f>+C62+C61</f>
        <v>-163595</v>
      </c>
      <c r="H62" s="162"/>
      <c r="I62" s="22"/>
      <c r="J62" s="212">
        <v>36069</v>
      </c>
      <c r="K62" s="224">
        <v>25285.759386079186</v>
      </c>
      <c r="L62" s="224">
        <v>46852.240613920818</v>
      </c>
    </row>
    <row r="63" spans="1:12" x14ac:dyDescent="0.2">
      <c r="A63" s="26" t="s">
        <v>74</v>
      </c>
      <c r="B63" s="19">
        <v>64914</v>
      </c>
      <c r="C63" s="27">
        <f t="shared" si="20"/>
        <v>21488</v>
      </c>
      <c r="D63" s="36">
        <f t="shared" si="22"/>
        <v>49.481877216414127</v>
      </c>
      <c r="E63" s="22">
        <f>IF(B63&lt;K63,-1,IF(B63&gt;L63,1,0))</f>
        <v>1</v>
      </c>
      <c r="F63" s="213"/>
      <c r="G63" s="213"/>
      <c r="H63" s="162"/>
      <c r="I63" s="22"/>
      <c r="J63" s="212">
        <v>43426</v>
      </c>
      <c r="K63" s="224">
        <v>29444.106446638951</v>
      </c>
      <c r="L63" s="224">
        <v>57407.893553361049</v>
      </c>
    </row>
    <row r="64" spans="1:12" x14ac:dyDescent="0.2">
      <c r="A64" s="34"/>
      <c r="B64" s="19"/>
      <c r="C64" s="19"/>
      <c r="D64" s="36"/>
      <c r="E64" s="22"/>
      <c r="F64" s="213"/>
      <c r="G64" s="213"/>
      <c r="H64" s="162"/>
      <c r="I64" s="22"/>
      <c r="J64" s="212"/>
      <c r="K64" s="222"/>
      <c r="L64" s="222"/>
    </row>
    <row r="65" spans="1:16" s="207" customFormat="1" x14ac:dyDescent="0.2">
      <c r="A65" s="24" t="s">
        <v>43</v>
      </c>
      <c r="B65" s="41">
        <v>378130</v>
      </c>
      <c r="C65" s="25">
        <f t="shared" ref="C65:C70" si="23">B65-J65</f>
        <v>-142107</v>
      </c>
      <c r="D65" s="42">
        <f t="shared" ref="D65:D70" si="24">C65/J65*100</f>
        <v>-27.315819520718442</v>
      </c>
      <c r="E65" s="202">
        <f t="shared" ref="E65:E70" si="25">IF(B65&lt;K65,-1,IF(B65&gt;L65,1,0))</f>
        <v>-1</v>
      </c>
      <c r="F65" s="238">
        <f>+B65-F66</f>
        <v>0</v>
      </c>
      <c r="G65" s="238" t="e">
        <f>+C65-G66</f>
        <v>#VALUE!</v>
      </c>
      <c r="H65" s="205"/>
      <c r="I65" s="202"/>
      <c r="J65" s="215">
        <v>520237</v>
      </c>
      <c r="K65" s="221">
        <v>465344.04251382494</v>
      </c>
      <c r="L65" s="221">
        <v>575129.95748617512</v>
      </c>
    </row>
    <row r="66" spans="1:16" s="10" customFormat="1" x14ac:dyDescent="0.2">
      <c r="A66" s="26" t="s">
        <v>41</v>
      </c>
      <c r="B66" s="19">
        <v>133292</v>
      </c>
      <c r="C66" s="27">
        <f t="shared" si="23"/>
        <v>-22867</v>
      </c>
      <c r="D66" s="28">
        <f t="shared" si="24"/>
        <v>-14.643408321006154</v>
      </c>
      <c r="E66" s="22">
        <f t="shared" si="25"/>
        <v>0</v>
      </c>
      <c r="F66" s="105">
        <f>SUM(B66:B71)</f>
        <v>378130</v>
      </c>
      <c r="G66" s="105" t="e">
        <f>SUM(C66:C71)</f>
        <v>#VALUE!</v>
      </c>
      <c r="H66" s="162"/>
      <c r="I66" s="22"/>
      <c r="J66" s="222">
        <v>156159</v>
      </c>
      <c r="K66" s="224">
        <v>126855.15089937185</v>
      </c>
      <c r="L66" s="224">
        <v>185462.84910062814</v>
      </c>
    </row>
    <row r="67" spans="1:16" s="10" customFormat="1" x14ac:dyDescent="0.2">
      <c r="A67" s="26" t="s">
        <v>29</v>
      </c>
      <c r="B67" s="19">
        <v>101335</v>
      </c>
      <c r="C67" s="27">
        <f t="shared" si="23"/>
        <v>-34592</v>
      </c>
      <c r="D67" s="28">
        <f t="shared" si="24"/>
        <v>-25.448954218072938</v>
      </c>
      <c r="E67" s="22">
        <f t="shared" si="25"/>
        <v>-1</v>
      </c>
      <c r="F67" s="213"/>
      <c r="G67" s="213"/>
      <c r="H67" s="162"/>
      <c r="I67" s="22"/>
      <c r="J67" s="222">
        <v>135927</v>
      </c>
      <c r="K67" s="224">
        <v>111533.14015118979</v>
      </c>
      <c r="L67" s="224">
        <v>160320.85984881021</v>
      </c>
    </row>
    <row r="68" spans="1:16" s="10" customFormat="1" x14ac:dyDescent="0.2">
      <c r="A68" s="26" t="s">
        <v>30</v>
      </c>
      <c r="B68" s="19">
        <v>57077</v>
      </c>
      <c r="C68" s="27">
        <f t="shared" si="23"/>
        <v>-43703</v>
      </c>
      <c r="D68" s="28">
        <f t="shared" si="24"/>
        <v>-43.364754911688827</v>
      </c>
      <c r="E68" s="22">
        <f t="shared" si="25"/>
        <v>-1</v>
      </c>
      <c r="F68" s="213"/>
      <c r="G68" s="213"/>
      <c r="H68" s="162"/>
      <c r="I68" s="22"/>
      <c r="J68" s="222">
        <v>100780</v>
      </c>
      <c r="K68" s="224">
        <v>81865.60484264289</v>
      </c>
      <c r="L68" s="224">
        <v>119694.39515735711</v>
      </c>
    </row>
    <row r="69" spans="1:16" s="10" customFormat="1" x14ac:dyDescent="0.2">
      <c r="A69" s="26" t="s">
        <v>31</v>
      </c>
      <c r="B69" s="19">
        <v>60237.999999999993</v>
      </c>
      <c r="C69" s="27">
        <f t="shared" si="23"/>
        <v>-34599.000000000007</v>
      </c>
      <c r="D69" s="28">
        <f t="shared" si="24"/>
        <v>-36.482596454970114</v>
      </c>
      <c r="E69" s="22">
        <f t="shared" si="25"/>
        <v>-1</v>
      </c>
      <c r="F69" s="213"/>
      <c r="G69" s="213"/>
      <c r="H69" s="162"/>
      <c r="I69" s="22"/>
      <c r="J69" s="222">
        <v>94837</v>
      </c>
      <c r="K69" s="224">
        <v>77766.284452402571</v>
      </c>
      <c r="L69" s="224">
        <v>111907.71554759743</v>
      </c>
    </row>
    <row r="70" spans="1:16" s="148" customFormat="1" x14ac:dyDescent="0.2">
      <c r="A70" s="26" t="s">
        <v>22</v>
      </c>
      <c r="B70" s="19">
        <v>26188</v>
      </c>
      <c r="C70" s="27">
        <f t="shared" si="23"/>
        <v>-6110</v>
      </c>
      <c r="D70" s="28">
        <f t="shared" si="24"/>
        <v>-18.917580035915538</v>
      </c>
      <c r="E70" s="22">
        <f t="shared" si="25"/>
        <v>0</v>
      </c>
      <c r="F70" s="213"/>
      <c r="G70" s="213"/>
      <c r="H70" s="162"/>
      <c r="I70" s="22"/>
      <c r="J70" s="228">
        <v>32298</v>
      </c>
      <c r="K70" s="229">
        <v>20610.087453145377</v>
      </c>
      <c r="L70" s="229">
        <v>43985.912546854626</v>
      </c>
    </row>
    <row r="71" spans="1:16" s="10" customFormat="1" x14ac:dyDescent="0.2">
      <c r="A71" s="26" t="s">
        <v>10</v>
      </c>
      <c r="B71" s="19" t="s">
        <v>168</v>
      </c>
      <c r="C71" s="27" t="e">
        <f>B71-J71</f>
        <v>#VALUE!</v>
      </c>
      <c r="D71" s="149" t="e">
        <f>C71/J71*100</f>
        <v>#VALUE!</v>
      </c>
      <c r="E71" s="22">
        <v>0</v>
      </c>
      <c r="F71" s="213"/>
      <c r="G71" s="213"/>
      <c r="H71" s="162"/>
      <c r="I71" s="22"/>
      <c r="J71" s="222">
        <v>236</v>
      </c>
      <c r="K71" s="224" t="s">
        <v>168</v>
      </c>
      <c r="L71" s="224" t="s">
        <v>168</v>
      </c>
    </row>
    <row r="72" spans="1:16" s="10" customFormat="1" x14ac:dyDescent="0.2">
      <c r="A72" s="34"/>
      <c r="B72" s="39"/>
      <c r="C72" s="19"/>
      <c r="D72" s="28"/>
      <c r="E72" s="22"/>
      <c r="F72" s="213"/>
      <c r="G72" s="213"/>
      <c r="H72" s="162"/>
      <c r="I72" s="22"/>
      <c r="J72" s="222"/>
      <c r="K72" s="222"/>
      <c r="L72" s="222"/>
    </row>
    <row r="73" spans="1:16" s="207" customFormat="1" ht="12" x14ac:dyDescent="0.2">
      <c r="A73" s="24" t="s">
        <v>139</v>
      </c>
      <c r="B73" s="146">
        <v>378130</v>
      </c>
      <c r="C73" s="25">
        <f t="shared" ref="C73:C79" si="26">B73-J73</f>
        <v>-142107</v>
      </c>
      <c r="D73" s="147">
        <f t="shared" ref="D73:D79" si="27">C73/J73*100</f>
        <v>-27.315819520718442</v>
      </c>
      <c r="E73" s="202">
        <f t="shared" ref="E73:E79" si="28">IF(B73&lt;K73,-1,IF(B73&gt;L73,1,0))</f>
        <v>-1</v>
      </c>
      <c r="F73" s="215">
        <f>+B73-F74</f>
        <v>0</v>
      </c>
      <c r="G73" s="211">
        <f>+C73-G74</f>
        <v>0</v>
      </c>
      <c r="H73" s="205"/>
      <c r="I73" s="202"/>
      <c r="J73" s="215">
        <v>520237</v>
      </c>
      <c r="K73" s="221">
        <v>465344.04251382494</v>
      </c>
      <c r="L73" s="221">
        <v>575129.95748617512</v>
      </c>
      <c r="P73" s="208"/>
    </row>
    <row r="74" spans="1:16" s="10" customFormat="1" x14ac:dyDescent="0.2">
      <c r="A74" s="26" t="s">
        <v>51</v>
      </c>
      <c r="B74" s="19">
        <v>34632</v>
      </c>
      <c r="C74" s="27">
        <f t="shared" si="26"/>
        <v>-1241</v>
      </c>
      <c r="D74" s="36">
        <f t="shared" si="27"/>
        <v>-3.4594263094806674</v>
      </c>
      <c r="E74" s="22">
        <f t="shared" si="28"/>
        <v>0</v>
      </c>
      <c r="F74" s="212">
        <f>SUM(B74:B80)</f>
        <v>378130</v>
      </c>
      <c r="G74" s="212">
        <f>SUM(C74:C80)</f>
        <v>-142107</v>
      </c>
      <c r="H74" s="162"/>
      <c r="I74" s="22"/>
      <c r="J74" s="222">
        <v>35873</v>
      </c>
      <c r="K74" s="224">
        <v>26326.595685495176</v>
      </c>
      <c r="L74" s="224">
        <v>45419.40431450482</v>
      </c>
      <c r="M74" s="46"/>
      <c r="N74" s="46"/>
      <c r="P74" s="45"/>
    </row>
    <row r="75" spans="1:16" s="10" customFormat="1" x14ac:dyDescent="0.2">
      <c r="A75" s="26" t="s">
        <v>32</v>
      </c>
      <c r="B75" s="19">
        <v>76364</v>
      </c>
      <c r="C75" s="27">
        <f t="shared" si="26"/>
        <v>-43752</v>
      </c>
      <c r="D75" s="28">
        <f t="shared" si="27"/>
        <v>-36.424789370275398</v>
      </c>
      <c r="E75" s="22">
        <f t="shared" si="28"/>
        <v>-1</v>
      </c>
      <c r="F75" s="213"/>
      <c r="G75" s="213"/>
      <c r="H75" s="162"/>
      <c r="I75" s="22"/>
      <c r="J75" s="222">
        <v>120116</v>
      </c>
      <c r="K75" s="224">
        <v>100755.71769719149</v>
      </c>
      <c r="L75" s="224">
        <v>139476.28230280851</v>
      </c>
      <c r="M75" s="46"/>
      <c r="N75" s="46"/>
      <c r="P75" s="45"/>
    </row>
    <row r="76" spans="1:16" s="10" customFormat="1" x14ac:dyDescent="0.2">
      <c r="A76" s="26" t="s">
        <v>33</v>
      </c>
      <c r="B76" s="19">
        <v>112986</v>
      </c>
      <c r="C76" s="27">
        <f t="shared" si="26"/>
        <v>-61575</v>
      </c>
      <c r="D76" s="28">
        <f t="shared" si="27"/>
        <v>-35.274202141371788</v>
      </c>
      <c r="E76" s="22">
        <f t="shared" si="28"/>
        <v>-1</v>
      </c>
      <c r="F76" s="213"/>
      <c r="G76" s="213"/>
      <c r="H76" s="162"/>
      <c r="I76" s="22"/>
      <c r="J76" s="222">
        <v>174561</v>
      </c>
      <c r="K76" s="224">
        <v>140546.52819166001</v>
      </c>
      <c r="L76" s="224">
        <v>208575.47180833999</v>
      </c>
      <c r="M76" s="46"/>
      <c r="N76" s="46"/>
      <c r="P76" s="45"/>
    </row>
    <row r="77" spans="1:16" s="190" customFormat="1" x14ac:dyDescent="0.2">
      <c r="A77" s="26" t="s">
        <v>34</v>
      </c>
      <c r="B77" s="19">
        <v>74840</v>
      </c>
      <c r="C77" s="27">
        <f t="shared" si="26"/>
        <v>-17058</v>
      </c>
      <c r="D77" s="28">
        <f t="shared" si="27"/>
        <v>-18.561883827722038</v>
      </c>
      <c r="E77" s="22">
        <f t="shared" si="28"/>
        <v>0</v>
      </c>
      <c r="F77" s="213"/>
      <c r="G77" s="213"/>
      <c r="H77" s="162"/>
      <c r="I77" s="22"/>
      <c r="J77" s="212">
        <v>91898</v>
      </c>
      <c r="K77" s="224">
        <v>74532.782985602913</v>
      </c>
      <c r="L77" s="224">
        <v>109263.21701439709</v>
      </c>
      <c r="M77" s="71"/>
      <c r="N77" s="71"/>
      <c r="P77" s="99"/>
    </row>
    <row r="78" spans="1:16" s="190" customFormat="1" x14ac:dyDescent="0.2">
      <c r="A78" s="26" t="s">
        <v>117</v>
      </c>
      <c r="B78" s="19">
        <v>34956</v>
      </c>
      <c r="C78" s="27">
        <f t="shared" si="26"/>
        <v>-776</v>
      </c>
      <c r="D78" s="28">
        <f t="shared" si="27"/>
        <v>-2.1717228254785623</v>
      </c>
      <c r="E78" s="22">
        <f t="shared" si="28"/>
        <v>0</v>
      </c>
      <c r="F78" s="213"/>
      <c r="G78" s="213"/>
      <c r="H78" s="162"/>
      <c r="I78" s="22"/>
      <c r="J78" s="212">
        <v>35732</v>
      </c>
      <c r="K78" s="224">
        <v>25141.181364086773</v>
      </c>
      <c r="L78" s="224">
        <v>46322.818635913223</v>
      </c>
      <c r="M78" s="71"/>
      <c r="N78" s="71"/>
      <c r="P78" s="99"/>
    </row>
    <row r="79" spans="1:16" s="190" customFormat="1" x14ac:dyDescent="0.2">
      <c r="A79" s="26" t="s">
        <v>118</v>
      </c>
      <c r="B79" s="19">
        <v>44189</v>
      </c>
      <c r="C79" s="27">
        <f t="shared" si="26"/>
        <v>-17759</v>
      </c>
      <c r="D79" s="28">
        <f t="shared" si="27"/>
        <v>-28.667592174081484</v>
      </c>
      <c r="E79" s="22">
        <f t="shared" si="28"/>
        <v>-1</v>
      </c>
      <c r="F79" s="213"/>
      <c r="G79" s="213"/>
      <c r="H79" s="162"/>
      <c r="I79" s="22"/>
      <c r="J79" s="212">
        <v>61948</v>
      </c>
      <c r="K79" s="224">
        <v>45422.696966685951</v>
      </c>
      <c r="L79" s="224">
        <v>78473.303033314049</v>
      </c>
      <c r="M79" s="71"/>
      <c r="N79" s="71"/>
      <c r="P79" s="99"/>
    </row>
    <row r="80" spans="1:16" s="10" customFormat="1" x14ac:dyDescent="0.2">
      <c r="A80" s="26" t="s">
        <v>10</v>
      </c>
      <c r="B80" s="81">
        <v>163</v>
      </c>
      <c r="C80" s="81">
        <f>B80-J80</f>
        <v>54</v>
      </c>
      <c r="D80" s="28" t="s">
        <v>168</v>
      </c>
      <c r="E80" s="22">
        <v>0</v>
      </c>
      <c r="F80" s="213"/>
      <c r="G80" s="213"/>
      <c r="H80" s="162"/>
      <c r="I80" s="22"/>
      <c r="J80" s="254">
        <v>109</v>
      </c>
      <c r="K80" s="224" t="s">
        <v>168</v>
      </c>
      <c r="L80" s="224" t="s">
        <v>168</v>
      </c>
    </row>
    <row r="81" spans="1:12" s="10" customFormat="1" x14ac:dyDescent="0.2">
      <c r="A81" s="47"/>
      <c r="B81" s="44"/>
      <c r="C81" s="48"/>
      <c r="D81" s="49"/>
      <c r="E81" s="22"/>
      <c r="F81" s="213"/>
      <c r="G81" s="213"/>
      <c r="H81" s="162"/>
      <c r="I81" s="22"/>
      <c r="J81" s="222"/>
      <c r="K81" s="222"/>
      <c r="L81" s="222"/>
    </row>
    <row r="82" spans="1:12" s="17" customFormat="1" x14ac:dyDescent="0.2">
      <c r="A82" s="11" t="s">
        <v>27</v>
      </c>
      <c r="B82" s="12">
        <v>1582655</v>
      </c>
      <c r="C82" s="13">
        <f>B82-J82</f>
        <v>-54266</v>
      </c>
      <c r="D82" s="14">
        <f>C82/J82*100</f>
        <v>-3.315126386673517</v>
      </c>
      <c r="E82" s="195">
        <f>IF(B82&lt;K82,-1,IF(B82&gt;L82,1,0))</f>
        <v>0</v>
      </c>
      <c r="F82" s="217"/>
      <c r="G82" s="217"/>
      <c r="H82" s="196"/>
      <c r="I82" s="195"/>
      <c r="J82" s="215">
        <v>1636921</v>
      </c>
      <c r="K82" s="221">
        <v>1551065.1425197835</v>
      </c>
      <c r="L82" s="221">
        <v>1722776.8574802165</v>
      </c>
    </row>
    <row r="83" spans="1:12" x14ac:dyDescent="0.2">
      <c r="A83" s="18"/>
      <c r="B83" s="19"/>
      <c r="C83" s="20"/>
      <c r="D83" s="21"/>
      <c r="E83" s="22"/>
      <c r="F83" s="213"/>
      <c r="G83" s="213"/>
      <c r="H83" s="162"/>
      <c r="I83" s="22"/>
      <c r="J83" s="212"/>
      <c r="K83" s="222"/>
      <c r="L83" s="222"/>
    </row>
    <row r="84" spans="1:12" s="17" customFormat="1" x14ac:dyDescent="0.2">
      <c r="A84" s="24" t="s">
        <v>44</v>
      </c>
      <c r="B84" s="41">
        <v>1582655</v>
      </c>
      <c r="C84" s="25">
        <f t="shared" ref="C84:C85" si="29">B84-J84</f>
        <v>-54266</v>
      </c>
      <c r="D84" s="42">
        <f t="shared" ref="D84:D85" si="30">C84/J84*100</f>
        <v>-3.315126386673517</v>
      </c>
      <c r="E84" s="202">
        <f>IF(B84&lt;K84,-1,IF(B84&gt;L84,1,0))</f>
        <v>0</v>
      </c>
      <c r="F84" s="238">
        <f>+B84-F85</f>
        <v>0</v>
      </c>
      <c r="G84" s="238">
        <f>+C84-G85</f>
        <v>0</v>
      </c>
      <c r="H84" s="205"/>
      <c r="I84" s="202"/>
      <c r="J84" s="215">
        <v>1636921</v>
      </c>
      <c r="K84" s="221">
        <v>1551065.1425197835</v>
      </c>
      <c r="L84" s="221">
        <v>1722776.8574802165</v>
      </c>
    </row>
    <row r="85" spans="1:12" s="190" customFormat="1" ht="12" x14ac:dyDescent="0.2">
      <c r="A85" s="26" t="s">
        <v>140</v>
      </c>
      <c r="B85" s="19">
        <v>1458333</v>
      </c>
      <c r="C85" s="27">
        <f t="shared" si="29"/>
        <v>-18363</v>
      </c>
      <c r="D85" s="28">
        <f t="shared" si="30"/>
        <v>-1.2435193160948497</v>
      </c>
      <c r="E85" s="22">
        <f>IF(B85&lt;K85,-1,IF(B85&gt;L85,1,0))</f>
        <v>0</v>
      </c>
      <c r="F85" s="105">
        <f>SUM(B85:B87)</f>
        <v>1582655</v>
      </c>
      <c r="G85" s="105">
        <f>SUM(C85:C87)</f>
        <v>-54266</v>
      </c>
      <c r="H85" s="162"/>
      <c r="I85" s="22"/>
      <c r="J85" s="212">
        <v>1476696</v>
      </c>
      <c r="K85" s="224">
        <v>1394274.1534087474</v>
      </c>
      <c r="L85" s="224">
        <v>1559117.8465912526</v>
      </c>
    </row>
    <row r="86" spans="1:12" s="190" customFormat="1" ht="12" x14ac:dyDescent="0.2">
      <c r="A86" s="50" t="s">
        <v>141</v>
      </c>
      <c r="B86" s="19">
        <v>89552</v>
      </c>
      <c r="C86" s="27">
        <f>B86-J86</f>
        <v>-9444</v>
      </c>
      <c r="D86" s="28">
        <f>C86/J86*100</f>
        <v>-9.5397793850256587</v>
      </c>
      <c r="E86" s="22">
        <f>IF(B86&lt;K86,-1,IF(B86&gt;L86,1,0))</f>
        <v>0</v>
      </c>
      <c r="F86" s="213"/>
      <c r="G86" s="213"/>
      <c r="H86" s="162"/>
      <c r="I86" s="22"/>
      <c r="J86" s="212">
        <v>98996</v>
      </c>
      <c r="K86" s="224">
        <v>86250.297431195606</v>
      </c>
      <c r="L86" s="224">
        <v>111741.70256880439</v>
      </c>
    </row>
    <row r="87" spans="1:12" s="190" customFormat="1" ht="12" x14ac:dyDescent="0.2">
      <c r="A87" s="50" t="s">
        <v>142</v>
      </c>
      <c r="B87" s="19">
        <v>34770</v>
      </c>
      <c r="C87" s="27">
        <f>B87-J87</f>
        <v>-26459</v>
      </c>
      <c r="D87" s="28">
        <f>C87/J87*100</f>
        <v>-43.213183295497231</v>
      </c>
      <c r="E87" s="22">
        <f>IF(B87&lt;K87,-1,IF(B87&gt;L87,1,0))</f>
        <v>-1</v>
      </c>
      <c r="F87" s="213"/>
      <c r="G87" s="213"/>
      <c r="H87" s="162"/>
      <c r="I87" s="22"/>
      <c r="J87" s="212">
        <v>61229</v>
      </c>
      <c r="K87" s="224">
        <v>46749.896478708004</v>
      </c>
      <c r="L87" s="224">
        <v>75708.103521291996</v>
      </c>
    </row>
    <row r="88" spans="1:12" s="190" customFormat="1" x14ac:dyDescent="0.2">
      <c r="A88" s="34"/>
      <c r="B88" s="19"/>
      <c r="C88" s="19"/>
      <c r="D88" s="28"/>
      <c r="E88" s="22"/>
      <c r="F88" s="213"/>
      <c r="G88" s="213"/>
      <c r="H88" s="162"/>
      <c r="I88" s="22"/>
      <c r="J88" s="212"/>
      <c r="K88" s="212"/>
      <c r="L88" s="212"/>
    </row>
    <row r="89" spans="1:12" s="17" customFormat="1" x14ac:dyDescent="0.2">
      <c r="A89" s="24" t="s">
        <v>45</v>
      </c>
      <c r="B89" s="146">
        <v>1582655</v>
      </c>
      <c r="C89" s="25">
        <f t="shared" ref="C89:C95" si="31">B89-J89</f>
        <v>-54266</v>
      </c>
      <c r="D89" s="147">
        <f t="shared" ref="D89:D94" si="32">C89/J89*100</f>
        <v>-3.315126386673517</v>
      </c>
      <c r="E89" s="202">
        <f t="shared" ref="E89:E94" si="33">IF(B89&lt;K89,-1,IF(B89&gt;L89,1,0))</f>
        <v>0</v>
      </c>
      <c r="F89" s="215">
        <f>+B89-F90</f>
        <v>0</v>
      </c>
      <c r="G89" s="215">
        <f>+C89-G90</f>
        <v>0</v>
      </c>
      <c r="H89" s="205"/>
      <c r="I89" s="202"/>
      <c r="J89" s="215">
        <v>1636921</v>
      </c>
      <c r="K89" s="221">
        <v>1551065.1425197835</v>
      </c>
      <c r="L89" s="221">
        <v>1722776.8574802165</v>
      </c>
    </row>
    <row r="90" spans="1:12" s="190" customFormat="1" x14ac:dyDescent="0.2">
      <c r="A90" s="26" t="s">
        <v>41</v>
      </c>
      <c r="B90" s="19">
        <v>431861</v>
      </c>
      <c r="C90" s="27">
        <f t="shared" si="31"/>
        <v>8946</v>
      </c>
      <c r="D90" s="28">
        <f t="shared" si="32"/>
        <v>2.1153186810588416</v>
      </c>
      <c r="E90" s="22">
        <f t="shared" si="33"/>
        <v>0</v>
      </c>
      <c r="F90" s="212">
        <f>SUM(B90:B95)</f>
        <v>1582655</v>
      </c>
      <c r="G90" s="212">
        <f>SUM(C90:C95)</f>
        <v>-54266</v>
      </c>
      <c r="H90" s="162"/>
      <c r="I90" s="22"/>
      <c r="J90" s="212">
        <v>422915</v>
      </c>
      <c r="K90" s="224">
        <v>383922.05768566311</v>
      </c>
      <c r="L90" s="224">
        <v>461907.94231433689</v>
      </c>
    </row>
    <row r="91" spans="1:12" s="190" customFormat="1" x14ac:dyDescent="0.2">
      <c r="A91" s="26" t="s">
        <v>29</v>
      </c>
      <c r="B91" s="19">
        <v>131246</v>
      </c>
      <c r="C91" s="27">
        <f t="shared" si="31"/>
        <v>-6018</v>
      </c>
      <c r="D91" s="28">
        <f t="shared" si="32"/>
        <v>-4.3842522438512646</v>
      </c>
      <c r="E91" s="22">
        <f t="shared" si="33"/>
        <v>0</v>
      </c>
      <c r="F91" s="213"/>
      <c r="G91" s="213"/>
      <c r="H91" s="162"/>
      <c r="I91" s="22"/>
      <c r="J91" s="212">
        <v>137264</v>
      </c>
      <c r="K91" s="224">
        <v>116948.37037795151</v>
      </c>
      <c r="L91" s="224">
        <v>157579.62962204849</v>
      </c>
    </row>
    <row r="92" spans="1:12" s="190" customFormat="1" x14ac:dyDescent="0.2">
      <c r="A92" s="26" t="s">
        <v>30</v>
      </c>
      <c r="B92" s="19">
        <v>114696</v>
      </c>
      <c r="C92" s="27">
        <f t="shared" si="31"/>
        <v>-12148</v>
      </c>
      <c r="D92" s="28">
        <f t="shared" si="32"/>
        <v>-9.5771183500993331</v>
      </c>
      <c r="E92" s="22">
        <f t="shared" si="33"/>
        <v>0</v>
      </c>
      <c r="F92" s="213"/>
      <c r="G92" s="213"/>
      <c r="H92" s="162"/>
      <c r="I92" s="22"/>
      <c r="J92" s="212">
        <v>126844</v>
      </c>
      <c r="K92" s="224">
        <v>111464.9175909324</v>
      </c>
      <c r="L92" s="224">
        <v>142223.0824090676</v>
      </c>
    </row>
    <row r="93" spans="1:12" s="190" customFormat="1" x14ac:dyDescent="0.2">
      <c r="A93" s="26" t="s">
        <v>31</v>
      </c>
      <c r="B93" s="19">
        <v>238603</v>
      </c>
      <c r="C93" s="27">
        <f t="shared" si="31"/>
        <v>-30669</v>
      </c>
      <c r="D93" s="28">
        <f t="shared" si="32"/>
        <v>-11.389598621468256</v>
      </c>
      <c r="E93" s="22">
        <f t="shared" si="33"/>
        <v>-1</v>
      </c>
      <c r="F93" s="213"/>
      <c r="G93" s="213"/>
      <c r="H93" s="162"/>
      <c r="I93" s="22"/>
      <c r="J93" s="212">
        <v>269272</v>
      </c>
      <c r="K93" s="224">
        <v>242748.77141539438</v>
      </c>
      <c r="L93" s="224">
        <v>295795.22858460562</v>
      </c>
    </row>
    <row r="94" spans="1:12" s="190" customFormat="1" x14ac:dyDescent="0.2">
      <c r="A94" s="26" t="s">
        <v>22</v>
      </c>
      <c r="B94" s="19">
        <v>664788</v>
      </c>
      <c r="C94" s="27">
        <f t="shared" si="31"/>
        <v>-15449</v>
      </c>
      <c r="D94" s="28">
        <f t="shared" si="32"/>
        <v>-2.2711202125141678</v>
      </c>
      <c r="E94" s="22">
        <f t="shared" si="33"/>
        <v>0</v>
      </c>
      <c r="F94" s="213"/>
      <c r="G94" s="213"/>
      <c r="H94" s="162"/>
      <c r="I94" s="22"/>
      <c r="J94" s="212">
        <v>680237</v>
      </c>
      <c r="K94" s="224">
        <v>631096.98242162936</v>
      </c>
      <c r="L94" s="224">
        <v>729377.01757837064</v>
      </c>
    </row>
    <row r="95" spans="1:12" s="190" customFormat="1" x14ac:dyDescent="0.2">
      <c r="A95" s="26" t="s">
        <v>10</v>
      </c>
      <c r="B95" s="19">
        <v>1461</v>
      </c>
      <c r="C95" s="27">
        <f t="shared" si="31"/>
        <v>1072</v>
      </c>
      <c r="D95" s="28">
        <f>C95/J95*100</f>
        <v>275.57840616966581</v>
      </c>
      <c r="E95" s="22">
        <v>0</v>
      </c>
      <c r="F95" s="213"/>
      <c r="G95" s="213"/>
      <c r="H95" s="162"/>
      <c r="I95" s="22"/>
      <c r="J95" s="212">
        <v>389</v>
      </c>
      <c r="K95" s="224">
        <v>2.5174584332236805</v>
      </c>
      <c r="L95" s="224">
        <v>775.48254156677626</v>
      </c>
    </row>
    <row r="96" spans="1:12" s="190" customFormat="1" x14ac:dyDescent="0.2">
      <c r="A96" s="34"/>
      <c r="B96" s="39"/>
      <c r="C96" s="19"/>
      <c r="D96" s="28"/>
      <c r="E96" s="22"/>
      <c r="F96" s="213"/>
      <c r="G96" s="213"/>
      <c r="H96" s="162"/>
      <c r="I96" s="22"/>
      <c r="J96" s="212"/>
      <c r="K96" s="212"/>
      <c r="L96" s="212"/>
    </row>
    <row r="97" spans="1:14" s="17" customFormat="1" ht="12" x14ac:dyDescent="0.2">
      <c r="A97" s="24" t="s">
        <v>143</v>
      </c>
      <c r="B97" s="146">
        <v>1582655</v>
      </c>
      <c r="C97" s="25">
        <f t="shared" ref="C97:C104" si="34">B97-J97</f>
        <v>-54266</v>
      </c>
      <c r="D97" s="147">
        <f t="shared" ref="D97:D104" si="35">C97/J97*100</f>
        <v>-3.315126386673517</v>
      </c>
      <c r="E97" s="202">
        <f t="shared" ref="E97:E103" si="36">IF(B97&lt;K97,-1,IF(B97&gt;L97,1,0))</f>
        <v>0</v>
      </c>
      <c r="F97" s="215">
        <f>+B97-F98</f>
        <v>0</v>
      </c>
      <c r="G97" s="215">
        <f>+C97-G98</f>
        <v>0</v>
      </c>
      <c r="H97" s="205"/>
      <c r="I97" s="202"/>
      <c r="J97" s="215">
        <v>1636921</v>
      </c>
      <c r="K97" s="221">
        <v>1551065.1425197835</v>
      </c>
      <c r="L97" s="221">
        <v>1722776.8574802165</v>
      </c>
    </row>
    <row r="98" spans="1:14" s="190" customFormat="1" x14ac:dyDescent="0.2">
      <c r="A98" s="26" t="s">
        <v>51</v>
      </c>
      <c r="B98" s="19">
        <v>291581</v>
      </c>
      <c r="C98" s="27">
        <f t="shared" si="34"/>
        <v>-29753</v>
      </c>
      <c r="D98" s="36">
        <f t="shared" si="35"/>
        <v>-9.2592131551594292</v>
      </c>
      <c r="E98" s="22">
        <f t="shared" si="36"/>
        <v>0</v>
      </c>
      <c r="F98" s="212">
        <f>SUM(B98:B104)</f>
        <v>1582655</v>
      </c>
      <c r="G98" s="212">
        <f>SUM(C98:C104)</f>
        <v>-54266.000000000015</v>
      </c>
      <c r="H98" s="162"/>
      <c r="I98" s="22"/>
      <c r="J98" s="212">
        <v>321334</v>
      </c>
      <c r="K98" s="224">
        <v>289869.16789712152</v>
      </c>
      <c r="L98" s="224">
        <v>352798.83210287848</v>
      </c>
    </row>
    <row r="99" spans="1:14" s="190" customFormat="1" x14ac:dyDescent="0.2">
      <c r="A99" s="26" t="s">
        <v>32</v>
      </c>
      <c r="B99" s="19">
        <v>394047</v>
      </c>
      <c r="C99" s="27">
        <f t="shared" si="34"/>
        <v>-8831</v>
      </c>
      <c r="D99" s="28">
        <f t="shared" si="35"/>
        <v>-2.1919787131588224</v>
      </c>
      <c r="E99" s="22">
        <f t="shared" si="36"/>
        <v>0</v>
      </c>
      <c r="F99" s="213"/>
      <c r="G99" s="213"/>
      <c r="H99" s="162"/>
      <c r="I99" s="22"/>
      <c r="J99" s="212">
        <v>402878</v>
      </c>
      <c r="K99" s="224">
        <v>361834.37644695916</v>
      </c>
      <c r="L99" s="224">
        <v>443921.62355304084</v>
      </c>
    </row>
    <row r="100" spans="1:14" s="190" customFormat="1" x14ac:dyDescent="0.2">
      <c r="A100" s="26" t="s">
        <v>33</v>
      </c>
      <c r="B100" s="19">
        <v>478423</v>
      </c>
      <c r="C100" s="27">
        <f t="shared" si="34"/>
        <v>894</v>
      </c>
      <c r="D100" s="28">
        <f t="shared" si="35"/>
        <v>0.1872137608396558</v>
      </c>
      <c r="E100" s="22">
        <f t="shared" si="36"/>
        <v>0</v>
      </c>
      <c r="F100" s="213"/>
      <c r="G100" s="213"/>
      <c r="H100" s="162"/>
      <c r="I100" s="22"/>
      <c r="J100" s="212">
        <v>477529</v>
      </c>
      <c r="K100" s="224">
        <v>435159.60171731398</v>
      </c>
      <c r="L100" s="224">
        <v>519898.39828268602</v>
      </c>
    </row>
    <row r="101" spans="1:14" s="190" customFormat="1" x14ac:dyDescent="0.2">
      <c r="A101" s="26" t="s">
        <v>34</v>
      </c>
      <c r="B101" s="19">
        <v>197902</v>
      </c>
      <c r="C101" s="27">
        <f t="shared" si="34"/>
        <v>-7494</v>
      </c>
      <c r="D101" s="28">
        <f t="shared" si="35"/>
        <v>-3.6485618025667494</v>
      </c>
      <c r="E101" s="22">
        <f t="shared" si="36"/>
        <v>0</v>
      </c>
      <c r="F101" s="213"/>
      <c r="G101" s="213"/>
      <c r="H101" s="162"/>
      <c r="I101" s="22"/>
      <c r="J101" s="212">
        <v>205396</v>
      </c>
      <c r="K101" s="224">
        <v>180636.52223297174</v>
      </c>
      <c r="L101" s="224">
        <v>230155.47776702826</v>
      </c>
    </row>
    <row r="102" spans="1:14" s="10" customFormat="1" x14ac:dyDescent="0.2">
      <c r="A102" s="26" t="s">
        <v>117</v>
      </c>
      <c r="B102" s="19">
        <v>78473.999999999985</v>
      </c>
      <c r="C102" s="27">
        <f t="shared" si="34"/>
        <v>1516.9999999999854</v>
      </c>
      <c r="D102" s="28">
        <f t="shared" si="35"/>
        <v>1.9712306872668963</v>
      </c>
      <c r="E102" s="22">
        <f t="shared" si="36"/>
        <v>0</v>
      </c>
      <c r="F102" s="213"/>
      <c r="G102" s="213"/>
      <c r="H102" s="162"/>
      <c r="I102" s="22"/>
      <c r="J102" s="222">
        <v>76957</v>
      </c>
      <c r="K102" s="224">
        <v>62410.267484125201</v>
      </c>
      <c r="L102" s="224">
        <v>91503.732515874799</v>
      </c>
    </row>
    <row r="103" spans="1:14" s="10" customFormat="1" x14ac:dyDescent="0.2">
      <c r="A103" s="26" t="s">
        <v>118</v>
      </c>
      <c r="B103" s="19">
        <v>141209</v>
      </c>
      <c r="C103" s="27">
        <f t="shared" si="34"/>
        <v>-9283</v>
      </c>
      <c r="D103" s="28">
        <f t="shared" si="35"/>
        <v>-6.1684342024825245</v>
      </c>
      <c r="E103" s="22">
        <f t="shared" si="36"/>
        <v>0</v>
      </c>
      <c r="F103" s="213"/>
      <c r="G103" s="213"/>
      <c r="H103" s="162"/>
      <c r="I103" s="22"/>
      <c r="J103" s="222">
        <v>150492</v>
      </c>
      <c r="K103" s="224">
        <v>123845.64878107446</v>
      </c>
      <c r="L103" s="224">
        <v>177138.35121892556</v>
      </c>
    </row>
    <row r="104" spans="1:14" s="10" customFormat="1" x14ac:dyDescent="0.2">
      <c r="A104" s="26" t="s">
        <v>10</v>
      </c>
      <c r="B104" s="19">
        <v>1019</v>
      </c>
      <c r="C104" s="27">
        <f t="shared" si="34"/>
        <v>-1316</v>
      </c>
      <c r="D104" s="28">
        <f t="shared" si="35"/>
        <v>-56.359743040685231</v>
      </c>
      <c r="E104" s="22">
        <v>0</v>
      </c>
      <c r="F104" s="213"/>
      <c r="G104" s="213"/>
      <c r="H104" s="162"/>
      <c r="I104" s="22"/>
      <c r="J104" s="222">
        <v>2335</v>
      </c>
      <c r="K104" s="224">
        <v>0</v>
      </c>
      <c r="L104" s="224">
        <v>5590.8441717226488</v>
      </c>
    </row>
    <row r="105" spans="1:14" x14ac:dyDescent="0.2">
      <c r="A105" s="51"/>
      <c r="B105" s="52"/>
      <c r="C105" s="53"/>
      <c r="D105" s="54"/>
      <c r="E105" s="22"/>
      <c r="F105" s="213"/>
      <c r="G105" s="213"/>
      <c r="H105" s="162"/>
      <c r="I105" s="22"/>
      <c r="J105" s="212"/>
      <c r="K105" s="222"/>
      <c r="L105" s="222"/>
    </row>
    <row r="106" spans="1:14" x14ac:dyDescent="0.2">
      <c r="A106" s="55" t="s">
        <v>57</v>
      </c>
      <c r="B106" s="56"/>
      <c r="C106" s="57"/>
      <c r="D106" s="58"/>
      <c r="E106" s="15"/>
      <c r="F106" s="214"/>
      <c r="G106" s="214"/>
      <c r="H106" s="163"/>
      <c r="I106" s="15"/>
      <c r="K106" s="209"/>
      <c r="L106" s="209"/>
    </row>
    <row r="107" spans="1:14" x14ac:dyDescent="0.2">
      <c r="A107" s="60"/>
      <c r="B107" s="61"/>
      <c r="C107" s="62"/>
      <c r="D107" s="21"/>
      <c r="E107" s="22"/>
      <c r="F107" s="213"/>
      <c r="G107" s="213"/>
      <c r="H107" s="162"/>
      <c r="I107" s="22"/>
      <c r="K107" s="43"/>
      <c r="L107" s="43"/>
    </row>
    <row r="108" spans="1:14" x14ac:dyDescent="0.2">
      <c r="A108" s="63" t="s">
        <v>35</v>
      </c>
      <c r="B108" s="61"/>
      <c r="C108" s="64"/>
      <c r="D108" s="65"/>
      <c r="E108" s="22"/>
      <c r="F108" s="213"/>
      <c r="G108" s="213"/>
      <c r="H108" s="162"/>
      <c r="I108" s="22"/>
      <c r="K108" s="43"/>
      <c r="L108" s="43"/>
    </row>
    <row r="109" spans="1:14" s="190" customFormat="1" x14ac:dyDescent="0.2">
      <c r="A109" s="66" t="s">
        <v>28</v>
      </c>
      <c r="B109" s="67">
        <v>60.964825414552415</v>
      </c>
      <c r="C109" s="188">
        <f t="shared" ref="C109:C111" si="37">B109-J109</f>
        <v>1.8544538105599742</v>
      </c>
      <c r="D109" s="188">
        <f t="shared" ref="D109:D111" si="38">C109/J109*100</f>
        <v>3.1372731387713362</v>
      </c>
      <c r="E109" s="22">
        <f>IF(B109&lt;K109,-1,IF(B109&gt;L109,1,0))</f>
        <v>1</v>
      </c>
      <c r="F109" s="213"/>
      <c r="G109" s="213"/>
      <c r="H109" s="162"/>
      <c r="I109" s="22"/>
      <c r="J109" s="193">
        <v>59.110371603992441</v>
      </c>
      <c r="K109" s="68">
        <v>57.583215603768089</v>
      </c>
      <c r="L109" s="68">
        <v>60.637527604216793</v>
      </c>
    </row>
    <row r="110" spans="1:14" s="190" customFormat="1" ht="12" x14ac:dyDescent="0.2">
      <c r="A110" s="66" t="s">
        <v>144</v>
      </c>
      <c r="B110" s="67">
        <v>51.638490511496926</v>
      </c>
      <c r="C110" s="54">
        <f>B110-J110</f>
        <v>5.5234299871801582</v>
      </c>
      <c r="D110" s="54">
        <f t="shared" si="38"/>
        <v>11.977496992045838</v>
      </c>
      <c r="E110" s="22">
        <f>IF(B110&lt;K110,-1,IF(B110&gt;L110,1,0))</f>
        <v>1</v>
      </c>
      <c r="F110" s="213"/>
      <c r="G110" s="213"/>
      <c r="H110" s="162"/>
      <c r="I110" s="22"/>
      <c r="J110" s="193">
        <v>46.115060524316767</v>
      </c>
      <c r="K110" s="68">
        <v>44.627298157002969</v>
      </c>
      <c r="L110" s="68">
        <v>47.602822891630559</v>
      </c>
    </row>
    <row r="111" spans="1:14" s="190" customFormat="1" x14ac:dyDescent="0.2">
      <c r="A111" s="66" t="s">
        <v>37</v>
      </c>
      <c r="B111" s="67">
        <v>39.035174585447585</v>
      </c>
      <c r="C111" s="188">
        <f t="shared" si="37"/>
        <v>-1.8544538105599742</v>
      </c>
      <c r="D111" s="188">
        <f t="shared" si="38"/>
        <v>-4.5352669694133052</v>
      </c>
      <c r="E111" s="22">
        <f>IF(B111&lt;K111,-1,IF(B111&gt;L111,1,0))</f>
        <v>-1</v>
      </c>
      <c r="F111" s="213"/>
      <c r="G111" s="213"/>
      <c r="H111" s="162"/>
      <c r="I111" s="22"/>
      <c r="J111" s="193">
        <v>40.889628396007559</v>
      </c>
      <c r="K111" s="68">
        <v>39.362472395783207</v>
      </c>
      <c r="L111" s="68">
        <v>42.416784396231918</v>
      </c>
      <c r="N111" s="187"/>
    </row>
    <row r="112" spans="1:14" s="190" customFormat="1" x14ac:dyDescent="0.2">
      <c r="A112" s="69"/>
      <c r="B112" s="67"/>
      <c r="C112" s="54"/>
      <c r="D112" s="54"/>
      <c r="E112" s="22"/>
      <c r="F112" s="213"/>
      <c r="G112" s="213"/>
      <c r="H112" s="162"/>
      <c r="I112" s="22"/>
      <c r="J112" s="1"/>
      <c r="K112" s="1"/>
      <c r="L112" s="1"/>
    </row>
    <row r="113" spans="1:33" s="190" customFormat="1" x14ac:dyDescent="0.2">
      <c r="A113" s="63" t="s">
        <v>36</v>
      </c>
      <c r="B113" s="64"/>
      <c r="C113" s="65"/>
      <c r="D113" s="65"/>
      <c r="E113" s="22"/>
      <c r="F113" s="213"/>
      <c r="G113" s="213"/>
      <c r="H113" s="162"/>
      <c r="I113" s="22"/>
      <c r="J113" s="1"/>
      <c r="K113" s="1"/>
      <c r="L113" s="1"/>
    </row>
    <row r="114" spans="1:33" s="190" customFormat="1" ht="12" x14ac:dyDescent="0.2">
      <c r="A114" s="66" t="s">
        <v>145</v>
      </c>
      <c r="B114" s="67">
        <v>15.29789487567249</v>
      </c>
      <c r="C114" s="54">
        <f t="shared" ref="C114:C115" si="39">B114-J114</f>
        <v>-6.6869289835602679</v>
      </c>
      <c r="D114" s="54">
        <f t="shared" ref="D114:D115" si="40">C114/J114*100</f>
        <v>-30.416113526204221</v>
      </c>
      <c r="E114" s="22">
        <f>IF(B114&lt;K114,-1,IF(B114&gt;L114,1,0))</f>
        <v>-1</v>
      </c>
      <c r="F114" s="213"/>
      <c r="G114" s="213"/>
      <c r="H114" s="162"/>
      <c r="I114" s="22"/>
      <c r="J114" s="193">
        <v>21.984823859232758</v>
      </c>
      <c r="K114" s="68">
        <v>20.206390439852655</v>
      </c>
      <c r="L114" s="68">
        <v>23.763257278612858</v>
      </c>
      <c r="N114" s="79"/>
    </row>
    <row r="115" spans="1:33" s="190" customFormat="1" ht="12" x14ac:dyDescent="0.2">
      <c r="A115" s="66" t="s">
        <v>220</v>
      </c>
      <c r="B115" s="67">
        <v>23.199979933472989</v>
      </c>
      <c r="C115" s="54">
        <f t="shared" si="39"/>
        <v>-7.289686412868587</v>
      </c>
      <c r="D115" s="54">
        <f t="shared" si="40"/>
        <v>-23.908711660084364</v>
      </c>
      <c r="E115" s="22">
        <f>IF(B115&lt;K115,-1,IF(B115&gt;L115,1,0))</f>
        <v>-1</v>
      </c>
      <c r="F115" s="213"/>
      <c r="G115" s="213"/>
      <c r="H115" s="162"/>
      <c r="I115" s="22"/>
      <c r="J115" s="193">
        <v>30.489666346341576</v>
      </c>
      <c r="K115" s="68">
        <v>28.564761106848906</v>
      </c>
      <c r="L115" s="68">
        <v>32.414571585834246</v>
      </c>
    </row>
    <row r="116" spans="1:33" s="190" customFormat="1" x14ac:dyDescent="0.2">
      <c r="A116" s="69"/>
      <c r="B116" s="67"/>
      <c r="C116" s="54"/>
      <c r="D116" s="54"/>
      <c r="E116" s="22"/>
      <c r="F116" s="213"/>
      <c r="G116" s="213"/>
      <c r="H116" s="162"/>
      <c r="I116" s="22"/>
      <c r="J116" s="1"/>
      <c r="K116" s="1"/>
      <c r="L116" s="1"/>
    </row>
    <row r="117" spans="1:33" s="190" customFormat="1" x14ac:dyDescent="0.2">
      <c r="A117" s="63" t="s">
        <v>56</v>
      </c>
      <c r="B117" s="64"/>
      <c r="C117" s="188"/>
      <c r="D117" s="188"/>
      <c r="E117" s="22"/>
      <c r="F117" s="213"/>
      <c r="G117" s="213"/>
      <c r="H117" s="162"/>
      <c r="I117" s="22"/>
      <c r="J117" s="1"/>
      <c r="K117" s="1"/>
      <c r="L117" s="1"/>
    </row>
    <row r="118" spans="1:33" s="190" customFormat="1" ht="12" x14ac:dyDescent="0.2">
      <c r="A118" s="66" t="s">
        <v>221</v>
      </c>
      <c r="B118" s="67">
        <v>69.944947765813552</v>
      </c>
      <c r="C118" s="188">
        <f t="shared" ref="C118:C120" si="41">B118-J118</f>
        <v>0.13666450626604387</v>
      </c>
      <c r="D118" s="188">
        <f t="shared" ref="D118:D120" si="42">C118/J118*100</f>
        <v>0.19577118915519612</v>
      </c>
      <c r="E118" s="22">
        <f>IF(B118&lt;K118,-1,IF(B118&gt;L118,1,0))</f>
        <v>0</v>
      </c>
      <c r="F118" s="213"/>
      <c r="G118" s="213"/>
      <c r="H118" s="162"/>
      <c r="I118" s="22"/>
      <c r="J118" s="193">
        <v>69.808283259547508</v>
      </c>
      <c r="K118" s="68">
        <v>67.311999756784303</v>
      </c>
      <c r="L118" s="68">
        <v>72.304566762310714</v>
      </c>
      <c r="N118" s="189"/>
    </row>
    <row r="119" spans="1:33" s="190" customFormat="1" x14ac:dyDescent="0.2">
      <c r="A119" s="66" t="s">
        <v>77</v>
      </c>
      <c r="B119" s="67">
        <v>13.405070957486645</v>
      </c>
      <c r="C119" s="54">
        <f t="shared" si="41"/>
        <v>-12.44286109852955</v>
      </c>
      <c r="D119" s="54">
        <f t="shared" si="42"/>
        <v>-48.138710174431267</v>
      </c>
      <c r="E119" s="22">
        <f>IF(B119&lt;K119,-1,IF(B119&gt;L119,1,0))</f>
        <v>-1</v>
      </c>
      <c r="F119" s="213"/>
      <c r="G119" s="213"/>
      <c r="H119" s="162"/>
      <c r="I119" s="22"/>
      <c r="J119" s="193">
        <v>25.847932056016194</v>
      </c>
      <c r="K119" s="193">
        <v>23.670482249374004</v>
      </c>
      <c r="L119" s="193">
        <v>28.025381862658381</v>
      </c>
      <c r="M119" s="71"/>
    </row>
    <row r="120" spans="1:33" s="322" customFormat="1" ht="12" x14ac:dyDescent="0.2">
      <c r="A120" s="66" t="s">
        <v>268</v>
      </c>
      <c r="B120" s="67">
        <f>+B55/B53*100</f>
        <v>44.245594292832415</v>
      </c>
      <c r="C120" s="54">
        <f t="shared" si="41"/>
        <v>-0.29110424446955108</v>
      </c>
      <c r="D120" s="54">
        <f t="shared" si="42"/>
        <v>-0.65362780365440654</v>
      </c>
      <c r="E120" s="22">
        <f t="shared" ref="E120" si="43">IF(B120&lt;K120,-1,IF(B120&gt;L120,1,0))</f>
        <v>0</v>
      </c>
      <c r="F120" s="213"/>
      <c r="G120" s="213"/>
      <c r="H120" s="162"/>
      <c r="I120" s="22"/>
      <c r="J120" s="193">
        <v>44.536698537301966</v>
      </c>
      <c r="K120" s="193">
        <v>41.977270169772055</v>
      </c>
      <c r="L120" s="193">
        <v>47.096126904831884</v>
      </c>
      <c r="M120" s="71"/>
    </row>
    <row r="121" spans="1:33" s="190" customFormat="1" x14ac:dyDescent="0.2">
      <c r="A121" s="66"/>
      <c r="B121" s="67"/>
      <c r="C121" s="54"/>
      <c r="D121" s="54"/>
      <c r="E121" s="70"/>
      <c r="F121" s="218"/>
      <c r="G121" s="218"/>
      <c r="H121" s="162"/>
      <c r="I121" s="70"/>
      <c r="J121" s="1"/>
      <c r="K121" s="68"/>
      <c r="L121" s="68"/>
      <c r="M121" s="71"/>
    </row>
    <row r="122" spans="1:33" s="38" customFormat="1" x14ac:dyDescent="0.2">
      <c r="A122" s="63" t="s">
        <v>119</v>
      </c>
      <c r="B122" s="67"/>
      <c r="C122" s="54"/>
      <c r="D122" s="54"/>
      <c r="E122" s="70"/>
      <c r="F122" s="218"/>
      <c r="G122" s="218"/>
      <c r="H122" s="162"/>
      <c r="I122" s="70"/>
      <c r="J122" s="37"/>
      <c r="K122" s="68"/>
      <c r="L122" s="68"/>
      <c r="M122" s="137"/>
    </row>
    <row r="123" spans="1:33" s="38" customFormat="1" ht="12.6" thickBot="1" x14ac:dyDescent="0.25">
      <c r="A123" s="72" t="s">
        <v>269</v>
      </c>
      <c r="B123" s="73">
        <v>16.472854300017396</v>
      </c>
      <c r="C123" s="74">
        <f>B123-J123</f>
        <v>-7.4796909354542152</v>
      </c>
      <c r="D123" s="74">
        <f>C123/J123*100</f>
        <v>-31.227123722857858</v>
      </c>
      <c r="E123" s="75">
        <f>IF(B123&lt;K123,-1,IF(B123&gt;L123,1,0))</f>
        <v>-1</v>
      </c>
      <c r="F123" s="218"/>
      <c r="G123" s="218"/>
      <c r="H123" s="162"/>
      <c r="I123" s="70"/>
      <c r="J123" s="210">
        <v>23.952545235471611</v>
      </c>
      <c r="K123" s="76">
        <v>22.011851688837293</v>
      </c>
      <c r="L123" s="76">
        <v>25.893238782105932</v>
      </c>
      <c r="M123" s="137"/>
    </row>
    <row r="124" spans="1:33" ht="13.8" x14ac:dyDescent="0.2">
      <c r="A124" s="344" t="s">
        <v>146</v>
      </c>
      <c r="B124" s="344"/>
      <c r="C124" s="344"/>
      <c r="D124" s="344"/>
      <c r="E124" s="344"/>
      <c r="F124" s="152"/>
      <c r="G124" s="152"/>
      <c r="H124" s="166"/>
      <c r="I124" s="152"/>
      <c r="J124" s="135"/>
      <c r="K124" s="135"/>
      <c r="L124" s="135"/>
      <c r="M124" s="135"/>
      <c r="N124" s="135"/>
      <c r="O124" s="135"/>
      <c r="P124" s="135"/>
      <c r="Q124" s="135"/>
      <c r="R124" s="135"/>
      <c r="S124" s="135"/>
      <c r="T124" s="135"/>
      <c r="U124" s="135"/>
      <c r="V124" s="135"/>
      <c r="W124" s="135"/>
      <c r="X124" s="135"/>
      <c r="Y124" s="135"/>
      <c r="Z124" s="135"/>
      <c r="AA124" s="135"/>
      <c r="AB124" s="135"/>
      <c r="AC124" s="135"/>
      <c r="AD124" s="135"/>
      <c r="AE124" s="135"/>
      <c r="AF124" s="135"/>
      <c r="AG124" s="135"/>
    </row>
    <row r="125" spans="1:33" ht="13.8" x14ac:dyDescent="0.2">
      <c r="A125" s="340" t="s">
        <v>147</v>
      </c>
      <c r="B125" s="340"/>
      <c r="C125" s="340"/>
      <c r="D125" s="340"/>
      <c r="E125" s="340"/>
      <c r="F125" s="152"/>
      <c r="G125" s="152"/>
      <c r="H125" s="166"/>
      <c r="I125" s="152"/>
      <c r="J125" s="135"/>
      <c r="K125" s="135"/>
      <c r="L125" s="135"/>
      <c r="M125" s="135"/>
      <c r="N125" s="135"/>
      <c r="O125" s="135"/>
      <c r="P125" s="135"/>
      <c r="Q125" s="135"/>
      <c r="R125" s="135"/>
      <c r="S125" s="135"/>
      <c r="T125" s="135"/>
      <c r="U125" s="135"/>
      <c r="V125" s="135"/>
      <c r="W125" s="135"/>
      <c r="X125" s="135"/>
      <c r="Y125" s="135"/>
      <c r="Z125" s="135"/>
      <c r="AA125" s="135"/>
      <c r="AB125" s="135"/>
      <c r="AC125" s="135"/>
      <c r="AD125" s="135"/>
      <c r="AE125" s="135"/>
      <c r="AF125" s="135"/>
      <c r="AG125" s="135"/>
    </row>
    <row r="126" spans="1:33" ht="13.8" x14ac:dyDescent="0.2">
      <c r="A126" s="340" t="s">
        <v>148</v>
      </c>
      <c r="B126" s="340"/>
      <c r="C126" s="340"/>
      <c r="D126" s="340"/>
      <c r="E126" s="340"/>
      <c r="F126" s="152"/>
      <c r="G126" s="152"/>
      <c r="H126" s="166"/>
      <c r="I126" s="152"/>
      <c r="J126" s="135"/>
      <c r="K126" s="135"/>
      <c r="L126" s="135"/>
      <c r="M126" s="135"/>
      <c r="N126" s="135"/>
      <c r="O126" s="135"/>
      <c r="P126" s="135"/>
      <c r="Q126" s="135"/>
      <c r="R126" s="135"/>
      <c r="S126" s="135"/>
      <c r="T126" s="135"/>
      <c r="U126" s="135"/>
      <c r="V126" s="135"/>
      <c r="W126" s="135"/>
      <c r="X126" s="135"/>
      <c r="Y126" s="135"/>
      <c r="Z126" s="135"/>
      <c r="AA126" s="135"/>
      <c r="AB126" s="135"/>
      <c r="AC126" s="135"/>
      <c r="AD126" s="135"/>
      <c r="AE126" s="135"/>
      <c r="AF126" s="135"/>
      <c r="AG126" s="135"/>
    </row>
    <row r="127" spans="1:33" ht="13.8" x14ac:dyDescent="0.2">
      <c r="A127" s="340" t="s">
        <v>149</v>
      </c>
      <c r="B127" s="340"/>
      <c r="C127" s="340"/>
      <c r="D127" s="340"/>
      <c r="E127" s="340"/>
      <c r="F127" s="152"/>
      <c r="G127" s="152"/>
      <c r="H127" s="166"/>
      <c r="I127" s="152"/>
      <c r="J127" s="135"/>
      <c r="K127" s="135"/>
      <c r="L127" s="135"/>
      <c r="M127" s="135"/>
      <c r="N127" s="135"/>
      <c r="O127" s="135"/>
      <c r="P127" s="135"/>
      <c r="Q127" s="135"/>
      <c r="R127" s="135"/>
      <c r="S127" s="135"/>
      <c r="T127" s="135"/>
      <c r="U127" s="135"/>
      <c r="V127" s="135"/>
      <c r="W127" s="135"/>
      <c r="X127" s="135"/>
      <c r="Y127" s="135"/>
      <c r="Z127" s="135"/>
      <c r="AA127" s="135"/>
      <c r="AB127" s="135"/>
      <c r="AC127" s="135"/>
      <c r="AD127" s="135"/>
      <c r="AE127" s="135"/>
      <c r="AF127" s="135"/>
      <c r="AG127" s="135"/>
    </row>
    <row r="128" spans="1:33" ht="13.8" x14ac:dyDescent="0.2">
      <c r="A128" s="340" t="s">
        <v>169</v>
      </c>
      <c r="B128" s="340"/>
      <c r="C128" s="340"/>
      <c r="D128" s="340"/>
      <c r="E128" s="340"/>
      <c r="F128" s="152"/>
      <c r="G128" s="152"/>
      <c r="H128" s="166"/>
      <c r="I128" s="152"/>
      <c r="J128" s="135"/>
      <c r="K128" s="135"/>
      <c r="L128" s="135"/>
      <c r="M128" s="135"/>
      <c r="N128" s="135"/>
      <c r="O128" s="135"/>
      <c r="P128" s="135"/>
      <c r="Q128" s="135"/>
      <c r="R128" s="135"/>
      <c r="S128" s="135"/>
      <c r="T128" s="135"/>
      <c r="U128" s="135"/>
      <c r="V128" s="135"/>
      <c r="W128" s="135"/>
      <c r="X128" s="135"/>
      <c r="Y128" s="135"/>
      <c r="Z128" s="135"/>
      <c r="AA128" s="135"/>
      <c r="AB128" s="135"/>
      <c r="AC128" s="135"/>
      <c r="AD128" s="135"/>
      <c r="AE128" s="135"/>
      <c r="AF128" s="135"/>
      <c r="AG128" s="135"/>
    </row>
    <row r="129" spans="1:33" ht="13.8" x14ac:dyDescent="0.2">
      <c r="A129" s="340" t="s">
        <v>150</v>
      </c>
      <c r="B129" s="340"/>
      <c r="C129" s="340"/>
      <c r="D129" s="340"/>
      <c r="E129" s="340"/>
      <c r="F129" s="152"/>
      <c r="G129" s="152"/>
      <c r="H129" s="166"/>
      <c r="I129" s="152"/>
      <c r="J129" s="135"/>
      <c r="K129" s="135"/>
      <c r="L129" s="135"/>
      <c r="M129" s="135"/>
      <c r="N129" s="135"/>
      <c r="O129" s="135"/>
      <c r="P129" s="135"/>
      <c r="Q129" s="135"/>
      <c r="R129" s="135"/>
      <c r="S129" s="135"/>
      <c r="T129" s="135"/>
      <c r="U129" s="135"/>
      <c r="V129" s="135"/>
      <c r="W129" s="135"/>
      <c r="X129" s="135"/>
      <c r="Y129" s="135"/>
      <c r="Z129" s="135"/>
      <c r="AA129" s="135"/>
      <c r="AB129" s="135"/>
      <c r="AC129" s="135"/>
      <c r="AD129" s="135"/>
      <c r="AE129" s="135"/>
      <c r="AF129" s="135"/>
      <c r="AG129" s="135"/>
    </row>
    <row r="130" spans="1:33" ht="13.8" x14ac:dyDescent="0.2">
      <c r="A130" s="340" t="s">
        <v>151</v>
      </c>
      <c r="B130" s="340"/>
      <c r="C130" s="340"/>
      <c r="D130" s="340"/>
      <c r="E130" s="340"/>
      <c r="F130" s="152"/>
      <c r="G130" s="152"/>
      <c r="H130" s="166"/>
      <c r="I130" s="152"/>
      <c r="J130" s="135"/>
      <c r="K130" s="135"/>
      <c r="L130" s="135"/>
      <c r="M130" s="135"/>
      <c r="N130" s="135"/>
      <c r="O130" s="135"/>
      <c r="P130" s="135"/>
      <c r="Q130" s="135"/>
      <c r="R130" s="135"/>
      <c r="S130" s="135"/>
      <c r="T130" s="135"/>
      <c r="U130" s="135"/>
      <c r="V130" s="135"/>
      <c r="W130" s="135"/>
      <c r="X130" s="135"/>
      <c r="Y130" s="135"/>
      <c r="Z130" s="135"/>
      <c r="AA130" s="135"/>
      <c r="AB130" s="135"/>
      <c r="AC130" s="135"/>
      <c r="AD130" s="135"/>
      <c r="AE130" s="135"/>
      <c r="AF130" s="135"/>
      <c r="AG130" s="135"/>
    </row>
    <row r="131" spans="1:33" ht="13.8" x14ac:dyDescent="0.2">
      <c r="A131" s="340" t="s">
        <v>152</v>
      </c>
      <c r="B131" s="340"/>
      <c r="C131" s="340"/>
      <c r="D131" s="340"/>
      <c r="E131" s="340"/>
      <c r="F131" s="152"/>
      <c r="G131" s="152"/>
      <c r="H131" s="166"/>
      <c r="I131" s="152"/>
      <c r="J131" s="135"/>
      <c r="K131" s="135"/>
      <c r="L131" s="135"/>
      <c r="M131" s="135"/>
      <c r="N131" s="135"/>
      <c r="O131" s="135"/>
      <c r="P131" s="135"/>
      <c r="Q131" s="135"/>
      <c r="R131" s="135"/>
      <c r="S131" s="135"/>
      <c r="T131" s="135"/>
      <c r="U131" s="135"/>
      <c r="V131" s="135"/>
      <c r="W131" s="135"/>
      <c r="X131" s="135"/>
      <c r="Y131" s="135"/>
      <c r="Z131" s="135"/>
      <c r="AA131" s="135"/>
      <c r="AB131" s="135"/>
      <c r="AC131" s="135"/>
      <c r="AD131" s="135"/>
      <c r="AE131" s="135"/>
      <c r="AF131" s="135"/>
      <c r="AG131" s="135"/>
    </row>
    <row r="132" spans="1:33" ht="13.8" x14ac:dyDescent="0.2">
      <c r="A132" s="340" t="s">
        <v>153</v>
      </c>
      <c r="B132" s="340"/>
      <c r="C132" s="340"/>
      <c r="D132" s="340"/>
      <c r="E132" s="340"/>
      <c r="F132" s="152"/>
      <c r="G132" s="152"/>
      <c r="H132" s="166"/>
      <c r="I132" s="152"/>
      <c r="J132" s="135"/>
      <c r="K132" s="135"/>
      <c r="L132" s="135"/>
      <c r="M132" s="135"/>
      <c r="N132" s="135"/>
      <c r="O132" s="135"/>
      <c r="P132" s="135"/>
      <c r="Q132" s="135"/>
      <c r="R132" s="135"/>
      <c r="S132" s="135"/>
      <c r="T132" s="135"/>
      <c r="U132" s="135"/>
      <c r="V132" s="135"/>
      <c r="W132" s="135"/>
      <c r="X132" s="135"/>
      <c r="Y132" s="135"/>
      <c r="Z132" s="135"/>
      <c r="AA132" s="135"/>
      <c r="AB132" s="135"/>
      <c r="AC132" s="135"/>
      <c r="AD132" s="135"/>
      <c r="AE132" s="135"/>
      <c r="AF132" s="135"/>
      <c r="AG132" s="135"/>
    </row>
    <row r="133" spans="1:33" ht="13.8" x14ac:dyDescent="0.2">
      <c r="A133" s="340" t="s">
        <v>154</v>
      </c>
      <c r="B133" s="340"/>
      <c r="C133" s="340"/>
      <c r="D133" s="340"/>
      <c r="E133" s="340"/>
      <c r="F133" s="152"/>
      <c r="G133" s="152"/>
      <c r="H133" s="166"/>
      <c r="I133" s="152"/>
      <c r="J133" s="135"/>
      <c r="K133" s="135"/>
      <c r="L133" s="135"/>
      <c r="M133" s="135"/>
      <c r="N133" s="135"/>
      <c r="O133" s="135"/>
      <c r="P133" s="135"/>
      <c r="Q133" s="135"/>
      <c r="R133" s="135"/>
      <c r="S133" s="135"/>
      <c r="T133" s="135"/>
      <c r="U133" s="135"/>
      <c r="V133" s="135"/>
      <c r="W133" s="135"/>
      <c r="X133" s="135"/>
      <c r="Y133" s="135"/>
      <c r="Z133" s="135"/>
      <c r="AA133" s="135"/>
      <c r="AB133" s="135"/>
      <c r="AC133" s="135"/>
      <c r="AD133" s="135"/>
      <c r="AE133" s="135"/>
      <c r="AF133" s="135"/>
      <c r="AG133" s="135"/>
    </row>
    <row r="134" spans="1:33" ht="13.8" x14ac:dyDescent="0.2">
      <c r="A134" s="340" t="s">
        <v>155</v>
      </c>
      <c r="B134" s="340"/>
      <c r="C134" s="340"/>
      <c r="D134" s="340"/>
      <c r="E134" s="340"/>
      <c r="F134" s="152"/>
      <c r="G134" s="152"/>
      <c r="H134" s="166"/>
      <c r="I134" s="152"/>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1:33" ht="13.8" x14ac:dyDescent="0.2">
      <c r="A135" s="340" t="s">
        <v>156</v>
      </c>
      <c r="B135" s="340"/>
      <c r="C135" s="340"/>
      <c r="D135" s="340"/>
      <c r="E135" s="340"/>
      <c r="F135" s="152"/>
      <c r="G135" s="152"/>
      <c r="H135" s="166"/>
      <c r="I135" s="152"/>
      <c r="J135" s="135"/>
      <c r="K135" s="135"/>
      <c r="L135" s="135"/>
      <c r="M135" s="135"/>
      <c r="N135" s="135"/>
      <c r="O135" s="135"/>
      <c r="P135" s="135"/>
      <c r="Q135" s="135"/>
      <c r="R135" s="135"/>
      <c r="S135" s="135"/>
      <c r="T135" s="135"/>
      <c r="U135" s="135"/>
      <c r="V135" s="135"/>
      <c r="W135" s="135"/>
      <c r="X135" s="135"/>
      <c r="Y135" s="135"/>
      <c r="Z135" s="135"/>
      <c r="AA135" s="135"/>
      <c r="AB135" s="135"/>
      <c r="AC135" s="135"/>
      <c r="AD135" s="135"/>
      <c r="AE135" s="135"/>
      <c r="AF135" s="135"/>
      <c r="AG135" s="135"/>
    </row>
    <row r="136" spans="1:33" ht="12.75" customHeight="1" x14ac:dyDescent="0.2">
      <c r="A136" s="340" t="s">
        <v>229</v>
      </c>
      <c r="B136" s="340"/>
      <c r="C136" s="340"/>
      <c r="D136" s="340"/>
      <c r="E136" s="340"/>
      <c r="F136" s="152"/>
      <c r="G136" s="152"/>
      <c r="H136" s="166"/>
      <c r="I136" s="152"/>
      <c r="J136" s="135"/>
      <c r="K136" s="135"/>
      <c r="L136" s="135"/>
      <c r="M136" s="135"/>
      <c r="N136" s="135"/>
      <c r="O136" s="135"/>
      <c r="P136" s="135"/>
      <c r="Q136" s="135"/>
      <c r="R136" s="135"/>
      <c r="S136" s="135"/>
      <c r="T136" s="135"/>
      <c r="U136" s="135"/>
      <c r="V136" s="135"/>
      <c r="W136" s="135"/>
      <c r="X136" s="135"/>
      <c r="Y136" s="135"/>
      <c r="Z136" s="135"/>
      <c r="AA136" s="135"/>
      <c r="AB136" s="135"/>
      <c r="AC136" s="135"/>
      <c r="AD136" s="135"/>
      <c r="AE136" s="135"/>
      <c r="AF136" s="135"/>
      <c r="AG136" s="135"/>
    </row>
    <row r="137" spans="1:33" ht="13.8" x14ac:dyDescent="0.2">
      <c r="A137" s="340" t="s">
        <v>222</v>
      </c>
      <c r="B137" s="340"/>
      <c r="C137" s="340"/>
      <c r="D137" s="340"/>
      <c r="E137" s="340"/>
      <c r="F137" s="177"/>
      <c r="G137" s="177"/>
      <c r="H137" s="166"/>
      <c r="I137" s="177"/>
      <c r="J137" s="135"/>
      <c r="K137" s="135"/>
      <c r="L137" s="135"/>
      <c r="M137" s="135"/>
      <c r="N137" s="135"/>
      <c r="O137" s="135"/>
      <c r="P137" s="135"/>
      <c r="Q137" s="135"/>
      <c r="R137" s="135"/>
      <c r="S137" s="135"/>
      <c r="T137" s="135"/>
      <c r="U137" s="135"/>
      <c r="V137" s="135"/>
      <c r="W137" s="135"/>
      <c r="X137" s="135"/>
      <c r="Y137" s="135"/>
      <c r="Z137" s="135"/>
      <c r="AA137" s="135"/>
      <c r="AB137" s="135"/>
      <c r="AC137" s="135"/>
      <c r="AD137" s="135"/>
      <c r="AE137" s="135"/>
      <c r="AF137" s="135"/>
      <c r="AG137" s="135"/>
    </row>
    <row r="138" spans="1:33" s="322" customFormat="1" ht="13.8" x14ac:dyDescent="0.2">
      <c r="A138" s="340" t="s">
        <v>271</v>
      </c>
      <c r="B138" s="340"/>
      <c r="C138" s="340"/>
      <c r="D138" s="340"/>
      <c r="E138" s="340"/>
      <c r="F138" s="321"/>
      <c r="G138" s="321"/>
      <c r="H138" s="166"/>
      <c r="I138" s="321"/>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1:33" ht="13.8" x14ac:dyDescent="0.2">
      <c r="A139" s="341" t="s">
        <v>270</v>
      </c>
      <c r="B139" s="341"/>
      <c r="C139" s="341"/>
      <c r="D139" s="341"/>
      <c r="E139" s="341"/>
      <c r="F139" s="152"/>
      <c r="G139" s="152"/>
      <c r="H139" s="166"/>
      <c r="I139" s="152"/>
      <c r="J139" s="135"/>
      <c r="K139" s="135"/>
      <c r="L139" s="135"/>
      <c r="M139" s="135"/>
      <c r="N139" s="135"/>
      <c r="O139" s="135"/>
      <c r="P139" s="135"/>
      <c r="Q139" s="135"/>
      <c r="R139" s="135"/>
      <c r="S139" s="135"/>
      <c r="T139" s="135"/>
      <c r="U139" s="135"/>
      <c r="V139" s="135"/>
      <c r="W139" s="135"/>
      <c r="X139" s="135"/>
      <c r="Y139" s="135"/>
      <c r="Z139" s="135"/>
      <c r="AA139" s="135"/>
      <c r="AB139" s="135"/>
      <c r="AC139" s="135"/>
      <c r="AD139" s="135"/>
      <c r="AE139" s="135"/>
      <c r="AF139" s="135"/>
      <c r="AG139" s="135"/>
    </row>
    <row r="140" spans="1:33" ht="13.8" x14ac:dyDescent="0.2">
      <c r="A140" s="340" t="s">
        <v>157</v>
      </c>
      <c r="B140" s="340"/>
      <c r="C140" s="340"/>
      <c r="D140" s="340"/>
      <c r="E140" s="340"/>
      <c r="F140" s="152"/>
      <c r="G140" s="152"/>
      <c r="H140" s="166"/>
      <c r="I140" s="152"/>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1:33" ht="13.8" x14ac:dyDescent="0.2">
      <c r="A141" s="343" t="s">
        <v>235</v>
      </c>
      <c r="B141" s="343"/>
      <c r="C141" s="343"/>
      <c r="D141" s="343"/>
      <c r="E141" s="343"/>
      <c r="F141" s="153"/>
      <c r="G141" s="153"/>
      <c r="H141" s="167"/>
      <c r="I141" s="153"/>
      <c r="J141" s="136"/>
      <c r="K141" s="135"/>
      <c r="L141" s="135"/>
      <c r="M141" s="136"/>
      <c r="N141" s="136"/>
      <c r="O141" s="136"/>
      <c r="P141" s="136"/>
      <c r="Q141" s="136"/>
      <c r="R141" s="136"/>
      <c r="S141" s="136"/>
      <c r="T141" s="136"/>
      <c r="U141" s="136"/>
      <c r="V141" s="136"/>
      <c r="W141" s="136"/>
      <c r="X141" s="136"/>
      <c r="Y141" s="136"/>
      <c r="Z141" s="136"/>
      <c r="AA141" s="136"/>
      <c r="AB141" s="136"/>
      <c r="AC141" s="136"/>
      <c r="AD141" s="136"/>
      <c r="AE141" s="136"/>
      <c r="AF141" s="136"/>
      <c r="AG141" s="136"/>
    </row>
    <row r="142" spans="1:33" ht="11.25" hidden="1" customHeight="1" x14ac:dyDescent="0.2">
      <c r="A142" s="342" t="s">
        <v>158</v>
      </c>
      <c r="B142" s="342"/>
      <c r="C142" s="342"/>
      <c r="D142" s="342"/>
      <c r="E142" s="342"/>
      <c r="F142" s="342"/>
      <c r="G142" s="342"/>
      <c r="H142" s="342"/>
      <c r="I142" s="342"/>
      <c r="J142" s="342"/>
      <c r="K142" s="342"/>
      <c r="L142" s="342"/>
      <c r="M142" s="342"/>
      <c r="N142" s="342"/>
      <c r="O142" s="342"/>
      <c r="P142" s="342"/>
      <c r="Q142" s="342"/>
      <c r="R142" s="342"/>
      <c r="S142" s="342"/>
      <c r="T142" s="342"/>
      <c r="U142" s="342"/>
      <c r="V142" s="342"/>
      <c r="W142" s="342"/>
      <c r="X142" s="342"/>
      <c r="Y142" s="342"/>
      <c r="Z142" s="342"/>
      <c r="AA142" s="342"/>
      <c r="AB142" s="342"/>
      <c r="AC142" s="342"/>
      <c r="AD142" s="342"/>
      <c r="AE142" s="342"/>
      <c r="AF142" s="342"/>
      <c r="AG142" s="342"/>
    </row>
  </sheetData>
  <mergeCells count="30">
    <mergeCell ref="A124:E124"/>
    <mergeCell ref="A125:E125"/>
    <mergeCell ref="A126:E126"/>
    <mergeCell ref="C4:D4"/>
    <mergeCell ref="A4:A5"/>
    <mergeCell ref="A137:E137"/>
    <mergeCell ref="A139:E139"/>
    <mergeCell ref="A127:E127"/>
    <mergeCell ref="A142:AG142"/>
    <mergeCell ref="A128:E128"/>
    <mergeCell ref="A131:E131"/>
    <mergeCell ref="A132:E132"/>
    <mergeCell ref="A140:E140"/>
    <mergeCell ref="A135:E135"/>
    <mergeCell ref="A136:E136"/>
    <mergeCell ref="A141:E141"/>
    <mergeCell ref="A133:E133"/>
    <mergeCell ref="A134:E134"/>
    <mergeCell ref="A129:E129"/>
    <mergeCell ref="A130:E130"/>
    <mergeCell ref="A138:E138"/>
    <mergeCell ref="J3:L3"/>
    <mergeCell ref="J4:J5"/>
    <mergeCell ref="A1:E1"/>
    <mergeCell ref="A2:E2"/>
    <mergeCell ref="A3:E3"/>
    <mergeCell ref="K4:L4"/>
    <mergeCell ref="E4:E5"/>
    <mergeCell ref="F4:G4"/>
    <mergeCell ref="H4:I4"/>
  </mergeCells>
  <conditionalFormatting sqref="A142:C142">
    <cfRule type="iconSet" priority="15">
      <iconSet iconSet="3Arrows" showValue="0">
        <cfvo type="percent" val="0"/>
        <cfvo type="percent" val="33"/>
        <cfvo type="percent" val="67"/>
      </iconSet>
    </cfRule>
  </conditionalFormatting>
  <conditionalFormatting sqref="E121:I122">
    <cfRule type="iconSet" priority="12">
      <iconSet iconSet="3Arrows" showValue="0">
        <cfvo type="percent" val="0"/>
        <cfvo type="percent" val="33"/>
        <cfvo type="percent" val="67"/>
      </iconSet>
    </cfRule>
  </conditionalFormatting>
  <conditionalFormatting sqref="H4 E123:I123 E109:I111 E99:I104 E91:I95 E86:I87 E82:I82 E57:I57 F42:I43 E38:I38 E30:I34 E26:I26 E24:G24 E22:G22 E18:I18 E7 F4 E75:I80 E118:I119 E9:E10 H9:I10 E28:E29 H28:I29 H40:I41 E20:E21 E36:E37 H36:I37 H49:I50 E63:I63 H59:I62 H65:I66 E73:E74 H73:I74 E84:E85 H84:I85 E89:E90 H89:I90 E97:E98 H97:I98 E11:I16 F67:I71 E114:I115 F47:I47 E39:E47 E49:E52 E58:E62 E65:E71 F120:I120">
    <cfRule type="iconSet" priority="11">
      <iconSet iconSet="3Arrows" showValue="0">
        <cfvo type="percent" val="0"/>
        <cfvo type="percent" val="33"/>
        <cfvo type="percent" val="67"/>
      </iconSet>
    </cfRule>
  </conditionalFormatting>
  <conditionalFormatting sqref="F44:I46">
    <cfRule type="iconSet" priority="8">
      <iconSet iconSet="3Arrows" showValue="0">
        <cfvo type="percent" val="0"/>
        <cfvo type="percent" val="33"/>
        <cfvo type="percent" val="67"/>
      </iconSet>
    </cfRule>
  </conditionalFormatting>
  <conditionalFormatting sqref="F51:I55">
    <cfRule type="iconSet" priority="7">
      <iconSet iconSet="3Arrows" showValue="0">
        <cfvo type="percent" val="0"/>
        <cfvo type="percent" val="33"/>
        <cfvo type="percent" val="67"/>
      </iconSet>
    </cfRule>
  </conditionalFormatting>
  <conditionalFormatting sqref="E53">
    <cfRule type="iconSet" priority="6">
      <iconSet iconSet="3Arrows" showValue="0">
        <cfvo type="percent" val="0"/>
        <cfvo type="percent" val="33"/>
        <cfvo type="percent" val="67"/>
      </iconSet>
    </cfRule>
  </conditionalFormatting>
  <conditionalFormatting sqref="E54">
    <cfRule type="iconSet" priority="4">
      <iconSet iconSet="3Arrows" showValue="0">
        <cfvo type="percent" val="0"/>
        <cfvo type="percent" val="33"/>
        <cfvo type="percent" val="67"/>
      </iconSet>
    </cfRule>
  </conditionalFormatting>
  <conditionalFormatting sqref="E55">
    <cfRule type="iconSet" priority="3">
      <iconSet iconSet="3Arrows" showValue="0">
        <cfvo type="percent" val="0"/>
        <cfvo type="percent" val="33"/>
        <cfvo type="percent" val="67"/>
      </iconSet>
    </cfRule>
  </conditionalFormatting>
  <conditionalFormatting sqref="E120">
    <cfRule type="iconSet" priority="1">
      <iconSet iconSet="3Arrows" showValue="0">
        <cfvo type="percent" val="0"/>
        <cfvo type="num" val="0"/>
        <cfvo type="num" val="1"/>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80"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42"/>
  <sheetViews>
    <sheetView view="pageBreakPreview" zoomScaleNormal="100" zoomScaleSheetLayoutView="100" workbookViewId="0">
      <pane xSplit="1" ySplit="5" topLeftCell="B109" activePane="bottomRight" state="frozen"/>
      <selection activeCell="J8" sqref="J8"/>
      <selection pane="topRight" activeCell="J8" sqref="J8"/>
      <selection pane="bottomLeft" activeCell="J8" sqref="J8"/>
      <selection pane="bottomRight" activeCell="E120" sqref="E120"/>
    </sheetView>
  </sheetViews>
  <sheetFormatPr baseColWidth="10" defaultColWidth="11.44140625" defaultRowHeight="10.199999999999999" x14ac:dyDescent="0.2"/>
  <cols>
    <col min="1" max="1" width="39" style="10" customWidth="1"/>
    <col min="2" max="4" width="9.109375" style="10" customWidth="1"/>
    <col min="5" max="5" width="19.44140625" style="43" customWidth="1"/>
    <col min="6" max="6" width="7.5546875" style="1" bestFit="1" customWidth="1"/>
    <col min="7" max="7" width="7.88671875" style="1" bestFit="1" customWidth="1"/>
    <col min="8" max="8" width="5.6640625" style="168" bestFit="1" customWidth="1"/>
    <col min="9" max="9" width="4.88671875" style="1" bestFit="1" customWidth="1"/>
    <col min="10" max="10" width="11.109375" style="10" customWidth="1"/>
    <col min="11" max="12" width="11.44140625" style="10" customWidth="1"/>
    <col min="13" max="13" width="4" style="10" bestFit="1" customWidth="1"/>
    <col min="14" max="16384" width="11.44140625" style="10"/>
  </cols>
  <sheetData>
    <row r="1" spans="1:14" x14ac:dyDescent="0.2">
      <c r="A1" s="331" t="s">
        <v>236</v>
      </c>
      <c r="B1" s="331"/>
      <c r="C1" s="331"/>
      <c r="D1" s="331"/>
      <c r="E1" s="331"/>
      <c r="F1" s="260"/>
      <c r="G1" s="260"/>
      <c r="H1" s="159"/>
      <c r="I1" s="260"/>
    </row>
    <row r="2" spans="1:14" x14ac:dyDescent="0.2">
      <c r="A2" s="331" t="s">
        <v>162</v>
      </c>
      <c r="B2" s="331"/>
      <c r="C2" s="331"/>
      <c r="D2" s="331"/>
      <c r="E2" s="331"/>
      <c r="F2" s="260"/>
      <c r="G2" s="260"/>
      <c r="H2" s="159"/>
      <c r="I2" s="260"/>
    </row>
    <row r="3" spans="1:14" ht="10.8" thickBot="1" x14ac:dyDescent="0.25">
      <c r="A3" s="332" t="s">
        <v>261</v>
      </c>
      <c r="B3" s="332"/>
      <c r="C3" s="332"/>
      <c r="D3" s="332"/>
      <c r="E3" s="332"/>
      <c r="F3" s="261"/>
      <c r="G3" s="261"/>
      <c r="H3" s="159"/>
      <c r="I3" s="261"/>
      <c r="J3" s="328" t="s">
        <v>233</v>
      </c>
      <c r="K3" s="328"/>
      <c r="L3" s="328"/>
    </row>
    <row r="4" spans="1:14" ht="15" customHeight="1" x14ac:dyDescent="0.2">
      <c r="A4" s="350" t="s">
        <v>16</v>
      </c>
      <c r="B4" s="3" t="s">
        <v>262</v>
      </c>
      <c r="C4" s="351" t="s">
        <v>78</v>
      </c>
      <c r="D4" s="351"/>
      <c r="E4" s="352" t="s">
        <v>112</v>
      </c>
      <c r="F4" s="337" t="s">
        <v>204</v>
      </c>
      <c r="G4" s="337"/>
      <c r="H4" s="338" t="s">
        <v>205</v>
      </c>
      <c r="I4" s="339"/>
      <c r="J4" s="353" t="s">
        <v>231</v>
      </c>
      <c r="K4" s="348" t="s">
        <v>79</v>
      </c>
      <c r="L4" s="349"/>
    </row>
    <row r="5" spans="1:14" ht="13.5" customHeight="1" thickBot="1" x14ac:dyDescent="0.25">
      <c r="A5" s="347"/>
      <c r="B5" s="6" t="s">
        <v>263</v>
      </c>
      <c r="C5" s="6" t="s">
        <v>53</v>
      </c>
      <c r="D5" s="6" t="s">
        <v>52</v>
      </c>
      <c r="E5" s="336"/>
      <c r="F5" s="155"/>
      <c r="G5" s="155"/>
      <c r="H5" s="160" t="s">
        <v>232</v>
      </c>
      <c r="I5" s="155"/>
      <c r="J5" s="330"/>
      <c r="K5" s="259" t="s">
        <v>80</v>
      </c>
      <c r="L5" s="259" t="s">
        <v>81</v>
      </c>
    </row>
    <row r="6" spans="1:14" ht="13.5" customHeight="1" x14ac:dyDescent="0.2">
      <c r="A6" s="268"/>
      <c r="B6" s="269"/>
      <c r="C6" s="269"/>
      <c r="D6" s="270"/>
      <c r="F6" s="4"/>
      <c r="G6" s="4"/>
      <c r="H6" s="161"/>
      <c r="I6" s="4"/>
      <c r="J6" s="45"/>
      <c r="K6" s="45"/>
      <c r="L6" s="45"/>
    </row>
    <row r="7" spans="1:14" x14ac:dyDescent="0.2">
      <c r="A7" s="11" t="s">
        <v>237</v>
      </c>
      <c r="B7" s="12">
        <v>3747503</v>
      </c>
      <c r="C7" s="13">
        <f>B7-J7</f>
        <v>35622</v>
      </c>
      <c r="D7" s="14">
        <f>C7/J7*100</f>
        <v>0.95967516200007497</v>
      </c>
      <c r="E7" s="15">
        <f>IF(B7&lt;K7,-1,IF(B7&gt;L7,1,0))</f>
        <v>0</v>
      </c>
      <c r="F7" s="337"/>
      <c r="G7" s="337"/>
      <c r="H7" s="338"/>
      <c r="I7" s="339"/>
      <c r="J7" s="208">
        <v>3711881</v>
      </c>
      <c r="K7" s="221">
        <v>3479024.4641740848</v>
      </c>
      <c r="L7" s="221">
        <v>3944737.5358259152</v>
      </c>
    </row>
    <row r="8" spans="1:14" s="257" customFormat="1" x14ac:dyDescent="0.2">
      <c r="A8" s="18"/>
      <c r="B8" s="19"/>
      <c r="C8" s="20"/>
      <c r="D8" s="21"/>
      <c r="E8" s="22"/>
      <c r="F8" s="22"/>
      <c r="G8" s="22"/>
      <c r="H8" s="162"/>
      <c r="I8" s="22"/>
      <c r="J8" s="99"/>
      <c r="K8" s="231"/>
      <c r="L8" s="231"/>
    </row>
    <row r="9" spans="1:14" s="257" customFormat="1" x14ac:dyDescent="0.2">
      <c r="A9" s="24" t="s">
        <v>65</v>
      </c>
      <c r="B9" s="20">
        <v>3747503</v>
      </c>
      <c r="C9" s="25">
        <f t="shared" ref="C9:C16" si="0">B9-J9</f>
        <v>35622</v>
      </c>
      <c r="D9" s="21">
        <f t="shared" ref="D9:D16" si="1">C9/J9*100</f>
        <v>0.95967516200007497</v>
      </c>
      <c r="E9" s="22">
        <f t="shared" ref="E9:E15" si="2">IF(B9&lt;K9,-1,IF(B9&gt;L9,1,0))</f>
        <v>0</v>
      </c>
      <c r="F9" s="1">
        <f>+B9-F10</f>
        <v>0</v>
      </c>
      <c r="G9" s="156">
        <f>+C9-G10</f>
        <v>0</v>
      </c>
      <c r="H9" s="162"/>
      <c r="I9" s="22"/>
      <c r="J9" s="208">
        <v>3711881</v>
      </c>
      <c r="K9" s="221">
        <v>3479024.4641740848</v>
      </c>
      <c r="L9" s="221">
        <v>3944737.5358259152</v>
      </c>
    </row>
    <row r="10" spans="1:14" s="257" customFormat="1" x14ac:dyDescent="0.2">
      <c r="A10" s="26" t="s">
        <v>64</v>
      </c>
      <c r="B10" s="19">
        <v>769132</v>
      </c>
      <c r="C10" s="27">
        <f t="shared" si="0"/>
        <v>415</v>
      </c>
      <c r="D10" s="28">
        <f t="shared" si="1"/>
        <v>5.3986057287662426E-2</v>
      </c>
      <c r="E10" s="22">
        <f t="shared" si="2"/>
        <v>0</v>
      </c>
      <c r="F10" s="156">
        <f>SUM(B10:B16)</f>
        <v>3747503</v>
      </c>
      <c r="G10" s="156">
        <f>SUM(C10:C16)</f>
        <v>35622</v>
      </c>
      <c r="H10" s="162"/>
      <c r="I10" s="22"/>
      <c r="J10" s="99">
        <v>768717</v>
      </c>
      <c r="K10" s="99">
        <v>689521.57320244925</v>
      </c>
      <c r="L10" s="99">
        <v>847912.42679755075</v>
      </c>
      <c r="M10" s="30"/>
      <c r="N10" s="30"/>
    </row>
    <row r="11" spans="1:14" s="257" customFormat="1" x14ac:dyDescent="0.2">
      <c r="A11" s="26" t="s">
        <v>41</v>
      </c>
      <c r="B11" s="19">
        <v>545726</v>
      </c>
      <c r="C11" s="27">
        <f t="shared" si="0"/>
        <v>17076</v>
      </c>
      <c r="D11" s="28">
        <f t="shared" si="1"/>
        <v>3.2301144424477441</v>
      </c>
      <c r="E11" s="22">
        <f t="shared" si="2"/>
        <v>0</v>
      </c>
      <c r="F11" s="22"/>
      <c r="G11" s="22"/>
      <c r="H11" s="162"/>
      <c r="I11" s="22"/>
      <c r="J11" s="99">
        <v>528650</v>
      </c>
      <c r="K11" s="99">
        <v>472790.2051277702</v>
      </c>
      <c r="L11" s="99">
        <v>584509.7948722298</v>
      </c>
      <c r="M11" s="30"/>
      <c r="N11" s="30"/>
    </row>
    <row r="12" spans="1:14" s="257" customFormat="1" x14ac:dyDescent="0.2">
      <c r="A12" s="26" t="s">
        <v>29</v>
      </c>
      <c r="B12" s="19">
        <v>556250</v>
      </c>
      <c r="C12" s="27">
        <f t="shared" si="0"/>
        <v>26366</v>
      </c>
      <c r="D12" s="28">
        <f t="shared" si="1"/>
        <v>4.9758060254697254</v>
      </c>
      <c r="E12" s="22">
        <f t="shared" si="2"/>
        <v>0</v>
      </c>
      <c r="F12" s="22"/>
      <c r="G12" s="22"/>
      <c r="H12" s="162"/>
      <c r="I12" s="22"/>
      <c r="J12" s="99">
        <v>529884</v>
      </c>
      <c r="K12" s="99">
        <v>465997.21683630819</v>
      </c>
      <c r="L12" s="99">
        <v>593770.78316369175</v>
      </c>
      <c r="M12" s="30"/>
      <c r="N12" s="30"/>
    </row>
    <row r="13" spans="1:14" s="257" customFormat="1" x14ac:dyDescent="0.2">
      <c r="A13" s="26" t="s">
        <v>30</v>
      </c>
      <c r="B13" s="19">
        <v>533230</v>
      </c>
      <c r="C13" s="27">
        <f t="shared" si="0"/>
        <v>25432</v>
      </c>
      <c r="D13" s="28">
        <f t="shared" si="1"/>
        <v>5.0082906982697839</v>
      </c>
      <c r="E13" s="22">
        <f t="shared" si="2"/>
        <v>0</v>
      </c>
      <c r="F13" s="22"/>
      <c r="G13" s="22"/>
      <c r="H13" s="162"/>
      <c r="I13" s="22"/>
      <c r="J13" s="99">
        <v>507798</v>
      </c>
      <c r="K13" s="99">
        <v>460549.66163861554</v>
      </c>
      <c r="L13" s="99">
        <v>555046.33836138446</v>
      </c>
      <c r="M13" s="30"/>
      <c r="N13" s="30"/>
    </row>
    <row r="14" spans="1:14" s="257" customFormat="1" x14ac:dyDescent="0.2">
      <c r="A14" s="26" t="s">
        <v>31</v>
      </c>
      <c r="B14" s="19">
        <v>656152</v>
      </c>
      <c r="C14" s="27">
        <f t="shared" si="0"/>
        <v>-11700</v>
      </c>
      <c r="D14" s="28">
        <f t="shared" si="1"/>
        <v>-1.751885148206489</v>
      </c>
      <c r="E14" s="22">
        <f t="shared" si="2"/>
        <v>0</v>
      </c>
      <c r="F14" s="22"/>
      <c r="G14" s="22"/>
      <c r="H14" s="162"/>
      <c r="I14" s="22"/>
      <c r="J14" s="99">
        <v>667852</v>
      </c>
      <c r="K14" s="99">
        <v>598793.8565788035</v>
      </c>
      <c r="L14" s="99">
        <v>736910.1434211965</v>
      </c>
      <c r="M14" s="30"/>
      <c r="N14" s="30"/>
    </row>
    <row r="15" spans="1:14" s="257" customFormat="1" x14ac:dyDescent="0.2">
      <c r="A15" s="26" t="s">
        <v>22</v>
      </c>
      <c r="B15" s="19">
        <v>683571</v>
      </c>
      <c r="C15" s="27">
        <f t="shared" si="0"/>
        <v>-24813</v>
      </c>
      <c r="D15" s="28">
        <f t="shared" si="1"/>
        <v>-3.5027612142566742</v>
      </c>
      <c r="E15" s="22">
        <f t="shared" si="2"/>
        <v>0</v>
      </c>
      <c r="F15" s="22"/>
      <c r="G15" s="22"/>
      <c r="H15" s="162"/>
      <c r="I15" s="22"/>
      <c r="J15" s="99">
        <v>708384</v>
      </c>
      <c r="K15" s="99">
        <v>649226.13221127458</v>
      </c>
      <c r="L15" s="99">
        <v>767541.86778872542</v>
      </c>
      <c r="M15" s="30"/>
      <c r="N15" s="30"/>
    </row>
    <row r="16" spans="1:14" s="257" customFormat="1" x14ac:dyDescent="0.2">
      <c r="A16" s="26" t="s">
        <v>10</v>
      </c>
      <c r="B16" s="19">
        <v>3442</v>
      </c>
      <c r="C16" s="27">
        <f t="shared" si="0"/>
        <v>2846</v>
      </c>
      <c r="D16" s="28">
        <f t="shared" si="1"/>
        <v>477.5167785234899</v>
      </c>
      <c r="E16" s="22">
        <v>0</v>
      </c>
      <c r="F16" s="22"/>
      <c r="G16" s="22"/>
      <c r="H16" s="162"/>
      <c r="I16" s="22"/>
      <c r="J16" s="99">
        <v>596</v>
      </c>
      <c r="K16" s="99">
        <v>9.7036154509180506</v>
      </c>
      <c r="L16" s="99">
        <v>1182.2963845490819</v>
      </c>
      <c r="M16" s="30"/>
      <c r="N16" s="30"/>
    </row>
    <row r="17" spans="1:13" x14ac:dyDescent="0.2">
      <c r="A17" s="31"/>
      <c r="B17" s="19"/>
      <c r="C17" s="19"/>
      <c r="D17" s="28"/>
      <c r="E17" s="22"/>
      <c r="F17" s="22"/>
      <c r="G17" s="22"/>
      <c r="H17" s="162"/>
      <c r="I17" s="22"/>
      <c r="J17" s="45"/>
      <c r="K17" s="45"/>
      <c r="L17" s="45"/>
    </row>
    <row r="18" spans="1:13" x14ac:dyDescent="0.2">
      <c r="A18" s="11" t="s">
        <v>18</v>
      </c>
      <c r="B18" s="12">
        <v>2978371</v>
      </c>
      <c r="C18" s="13">
        <f>B18-J18</f>
        <v>35207</v>
      </c>
      <c r="D18" s="14">
        <f>C18/J18*100</f>
        <v>1.1962296358612705</v>
      </c>
      <c r="E18" s="15">
        <f>IF(B18&lt;K18,-1,IF(B18&gt;L18,1,0))</f>
        <v>0</v>
      </c>
      <c r="F18" s="15"/>
      <c r="G18" s="15"/>
      <c r="H18" s="163"/>
      <c r="I18" s="15"/>
      <c r="J18" s="208">
        <v>2943164</v>
      </c>
      <c r="K18" s="221">
        <v>2761338.9288102631</v>
      </c>
      <c r="L18" s="221">
        <v>3124989.0711897369</v>
      </c>
    </row>
    <row r="19" spans="1:13" s="257" customFormat="1" x14ac:dyDescent="0.2">
      <c r="A19" s="18"/>
      <c r="B19" s="20"/>
      <c r="C19" s="20"/>
      <c r="D19" s="21"/>
      <c r="E19" s="22"/>
      <c r="F19" s="22"/>
      <c r="G19" s="22"/>
      <c r="H19" s="162"/>
      <c r="I19" s="22"/>
      <c r="J19" s="99"/>
      <c r="K19" s="231"/>
      <c r="L19" s="231"/>
    </row>
    <row r="20" spans="1:13" x14ac:dyDescent="0.2">
      <c r="A20" s="24" t="s">
        <v>19</v>
      </c>
      <c r="B20" s="20">
        <v>1867804</v>
      </c>
      <c r="C20" s="25">
        <f t="shared" ref="C20:C22" si="3">B20-J20</f>
        <v>84765</v>
      </c>
      <c r="D20" s="21">
        <f t="shared" ref="D20:D22" si="4">C20/J20*100</f>
        <v>4.753962196003565</v>
      </c>
      <c r="E20" s="22">
        <f>IF(B20&lt;K20,-1,IF(B20&gt;L20,1,0))</f>
        <v>0</v>
      </c>
      <c r="F20" s="1">
        <f>+B20-F21</f>
        <v>0</v>
      </c>
      <c r="G20" s="1">
        <f>+C20-G21</f>
        <v>0</v>
      </c>
      <c r="H20" s="164">
        <f>+B20/1000000</f>
        <v>1.867804</v>
      </c>
      <c r="I20" s="158">
        <f>+C20/1000</f>
        <v>84.765000000000001</v>
      </c>
      <c r="J20" s="208">
        <v>1783039</v>
      </c>
      <c r="K20" s="223">
        <v>1648528.8634714354</v>
      </c>
      <c r="L20" s="223">
        <v>1917549.1365285646</v>
      </c>
      <c r="M20" s="78"/>
    </row>
    <row r="21" spans="1:13" x14ac:dyDescent="0.2">
      <c r="A21" s="26" t="s">
        <v>58</v>
      </c>
      <c r="B21" s="19">
        <v>1578883</v>
      </c>
      <c r="C21" s="27">
        <f t="shared" si="3"/>
        <v>202352</v>
      </c>
      <c r="D21" s="28">
        <f t="shared" si="4"/>
        <v>14.700141151924656</v>
      </c>
      <c r="E21" s="22">
        <f>IF(B21&lt;K21,-1,IF(B21&gt;L21,1,0))</f>
        <v>1</v>
      </c>
      <c r="F21" s="156">
        <f>SUM(B21:B22)</f>
        <v>1867804</v>
      </c>
      <c r="G21" s="156">
        <f>SUM(C21:C22)</f>
        <v>84765</v>
      </c>
      <c r="H21" s="164">
        <f>+B21/1000000</f>
        <v>1.578883</v>
      </c>
      <c r="I21" s="158">
        <f t="shared" ref="I21:I22" si="5">+C21/1000</f>
        <v>202.352</v>
      </c>
      <c r="J21" s="45">
        <v>1376531</v>
      </c>
      <c r="K21" s="224">
        <v>1269204.9186682168</v>
      </c>
      <c r="L21" s="224">
        <v>1483857.0813317832</v>
      </c>
      <c r="M21" s="78"/>
    </row>
    <row r="22" spans="1:13" x14ac:dyDescent="0.2">
      <c r="A22" s="26" t="s">
        <v>59</v>
      </c>
      <c r="B22" s="19">
        <v>288921</v>
      </c>
      <c r="C22" s="27">
        <f t="shared" si="3"/>
        <v>-117587</v>
      </c>
      <c r="D22" s="28">
        <f t="shared" si="4"/>
        <v>-28.926121995139088</v>
      </c>
      <c r="E22" s="22">
        <f>IF(B22&lt;K22,-1,IF(B22&gt;L22,1,0))</f>
        <v>-1</v>
      </c>
      <c r="F22" s="22"/>
      <c r="G22" s="22"/>
      <c r="H22" s="165">
        <f>+B22/1000</f>
        <v>288.92099999999999</v>
      </c>
      <c r="I22" s="158">
        <f t="shared" si="5"/>
        <v>-117.587</v>
      </c>
      <c r="J22" s="45">
        <v>406508</v>
      </c>
      <c r="K22" s="224">
        <v>352870.29287168657</v>
      </c>
      <c r="L22" s="224">
        <v>460145.70712831343</v>
      </c>
    </row>
    <row r="23" spans="1:13" x14ac:dyDescent="0.2">
      <c r="A23" s="34"/>
      <c r="B23" s="19"/>
      <c r="C23" s="19"/>
      <c r="D23" s="28"/>
      <c r="E23" s="22"/>
      <c r="F23" s="22"/>
      <c r="G23" s="22"/>
      <c r="H23" s="162"/>
      <c r="I23" s="22"/>
      <c r="J23" s="45"/>
      <c r="K23" s="231"/>
      <c r="L23" s="231"/>
    </row>
    <row r="24" spans="1:13" x14ac:dyDescent="0.2">
      <c r="A24" s="24" t="s">
        <v>20</v>
      </c>
      <c r="B24" s="20">
        <v>1110567</v>
      </c>
      <c r="C24" s="25">
        <f>B24-J24</f>
        <v>-49558</v>
      </c>
      <c r="D24" s="21">
        <f>C24/J24*100</f>
        <v>-4.2717810580756383</v>
      </c>
      <c r="E24" s="22">
        <f>IF(B24&lt;K24,-1,IF(B24&gt;L24,1,0))</f>
        <v>0</v>
      </c>
      <c r="F24" s="22"/>
      <c r="G24" s="22"/>
      <c r="H24" s="164">
        <f>+B24/1000000</f>
        <v>1.1105670000000001</v>
      </c>
      <c r="I24" s="22"/>
      <c r="J24" s="208">
        <v>1160125</v>
      </c>
      <c r="K24" s="223">
        <v>1076658.8270306038</v>
      </c>
      <c r="L24" s="223">
        <v>1243591.1729693962</v>
      </c>
    </row>
    <row r="25" spans="1:13" x14ac:dyDescent="0.2">
      <c r="A25" s="31"/>
      <c r="B25" s="19"/>
      <c r="C25" s="19"/>
      <c r="D25" s="28"/>
      <c r="E25" s="22"/>
      <c r="F25" s="22"/>
      <c r="G25" s="22"/>
      <c r="H25" s="162"/>
      <c r="I25" s="22"/>
      <c r="J25" s="45"/>
      <c r="K25" s="231"/>
      <c r="L25" s="231"/>
    </row>
    <row r="26" spans="1:13" ht="12" x14ac:dyDescent="0.2">
      <c r="A26" s="11" t="s">
        <v>133</v>
      </c>
      <c r="B26" s="12">
        <v>1578883</v>
      </c>
      <c r="C26" s="13">
        <f>B26-J26</f>
        <v>202352</v>
      </c>
      <c r="D26" s="14">
        <f>C26/J26*100</f>
        <v>14.700141151924656</v>
      </c>
      <c r="E26" s="15">
        <f>IF(B26&lt;K26,-1,IF(B26&gt;L26,1,0))</f>
        <v>1</v>
      </c>
      <c r="F26" s="15"/>
      <c r="G26" s="15"/>
      <c r="H26" s="163"/>
      <c r="I26" s="15"/>
      <c r="J26" s="208">
        <v>1376531</v>
      </c>
      <c r="K26" s="221">
        <v>1269204.9186682168</v>
      </c>
      <c r="L26" s="221">
        <v>1483857.0813317832</v>
      </c>
    </row>
    <row r="27" spans="1:13" s="257" customFormat="1" x14ac:dyDescent="0.2">
      <c r="A27" s="18"/>
      <c r="B27" s="19"/>
      <c r="C27" s="20"/>
      <c r="D27" s="21"/>
      <c r="E27" s="22"/>
      <c r="F27" s="22"/>
      <c r="G27" s="22"/>
      <c r="H27" s="162"/>
      <c r="I27" s="22"/>
      <c r="J27" s="99"/>
      <c r="K27" s="271"/>
      <c r="L27" s="271"/>
    </row>
    <row r="28" spans="1:13" x14ac:dyDescent="0.2">
      <c r="A28" s="24" t="s">
        <v>21</v>
      </c>
      <c r="B28" s="20">
        <v>1578883</v>
      </c>
      <c r="C28" s="25">
        <f t="shared" ref="C28:C34" si="6">B28-J28</f>
        <v>202352</v>
      </c>
      <c r="D28" s="21">
        <f t="shared" ref="D28:D34" si="7">C28/J28*100</f>
        <v>14.700141151924656</v>
      </c>
      <c r="E28" s="22">
        <f t="shared" ref="E28:E33" si="8">IF(B28&lt;K28,-1,IF(B28&gt;L28,1,0))</f>
        <v>1</v>
      </c>
      <c r="F28" s="1">
        <f>+B28-F29</f>
        <v>0</v>
      </c>
      <c r="G28" s="156">
        <f>+C28-G29</f>
        <v>0</v>
      </c>
      <c r="H28" s="162"/>
      <c r="I28" s="22"/>
      <c r="J28" s="208">
        <v>1376531</v>
      </c>
      <c r="K28" s="221">
        <v>1269204.9186682168</v>
      </c>
      <c r="L28" s="221">
        <v>1483857.0813317832</v>
      </c>
    </row>
    <row r="29" spans="1:13" x14ac:dyDescent="0.2">
      <c r="A29" s="26" t="s">
        <v>41</v>
      </c>
      <c r="B29" s="19">
        <v>156410.99999999997</v>
      </c>
      <c r="C29" s="27">
        <f t="shared" si="6"/>
        <v>36086.999999999971</v>
      </c>
      <c r="D29" s="28">
        <f t="shared" si="7"/>
        <v>29.991522888201832</v>
      </c>
      <c r="E29" s="22">
        <f t="shared" si="8"/>
        <v>1</v>
      </c>
      <c r="F29" s="156">
        <f>SUM(B29:B34)</f>
        <v>1578883</v>
      </c>
      <c r="G29" s="157">
        <f>SUM(C29:C34)</f>
        <v>202351.99999999991</v>
      </c>
      <c r="H29" s="162"/>
      <c r="I29" s="22"/>
      <c r="J29" s="45">
        <v>120324</v>
      </c>
      <c r="K29" s="224">
        <v>96775.416932883309</v>
      </c>
      <c r="L29" s="224">
        <v>143872.58306711668</v>
      </c>
    </row>
    <row r="30" spans="1:13" x14ac:dyDescent="0.2">
      <c r="A30" s="26" t="s">
        <v>29</v>
      </c>
      <c r="B30" s="19">
        <v>392509.99999999994</v>
      </c>
      <c r="C30" s="27">
        <f t="shared" si="6"/>
        <v>45838.999999999942</v>
      </c>
      <c r="D30" s="28">
        <f t="shared" si="7"/>
        <v>13.222623178748711</v>
      </c>
      <c r="E30" s="22">
        <f t="shared" si="8"/>
        <v>0</v>
      </c>
      <c r="F30" s="22"/>
      <c r="G30" s="22"/>
      <c r="H30" s="162"/>
      <c r="I30" s="22"/>
      <c r="J30" s="45">
        <v>346671</v>
      </c>
      <c r="K30" s="224">
        <v>300256.04501551855</v>
      </c>
      <c r="L30" s="224">
        <v>393085.95498448145</v>
      </c>
    </row>
    <row r="31" spans="1:13" x14ac:dyDescent="0.2">
      <c r="A31" s="26" t="s">
        <v>30</v>
      </c>
      <c r="B31" s="19">
        <v>423854</v>
      </c>
      <c r="C31" s="27">
        <f t="shared" si="6"/>
        <v>71816</v>
      </c>
      <c r="D31" s="28">
        <f t="shared" si="7"/>
        <v>20.40007044694039</v>
      </c>
      <c r="E31" s="22">
        <f t="shared" si="8"/>
        <v>1</v>
      </c>
      <c r="F31" s="22"/>
      <c r="G31" s="22"/>
      <c r="H31" s="162"/>
      <c r="I31" s="22"/>
      <c r="J31" s="45">
        <v>352038</v>
      </c>
      <c r="K31" s="224">
        <v>312150.63074221474</v>
      </c>
      <c r="L31" s="224">
        <v>391925.36925778526</v>
      </c>
    </row>
    <row r="32" spans="1:13" s="257" customFormat="1" x14ac:dyDescent="0.2">
      <c r="A32" s="26" t="s">
        <v>31</v>
      </c>
      <c r="B32" s="19">
        <v>451986</v>
      </c>
      <c r="C32" s="27">
        <f t="shared" si="6"/>
        <v>44412</v>
      </c>
      <c r="D32" s="28">
        <f t="shared" si="7"/>
        <v>10.896671524680182</v>
      </c>
      <c r="E32" s="22">
        <f t="shared" si="8"/>
        <v>0</v>
      </c>
      <c r="F32" s="22"/>
      <c r="G32" s="22"/>
      <c r="H32" s="162"/>
      <c r="I32" s="22"/>
      <c r="J32" s="99">
        <v>407574</v>
      </c>
      <c r="K32" s="224">
        <v>355237.4293797178</v>
      </c>
      <c r="L32" s="224">
        <v>459910.5706202822</v>
      </c>
    </row>
    <row r="33" spans="1:12" s="257" customFormat="1" x14ac:dyDescent="0.2">
      <c r="A33" s="26" t="s">
        <v>22</v>
      </c>
      <c r="B33" s="19">
        <v>152141</v>
      </c>
      <c r="C33" s="27">
        <f t="shared" si="6"/>
        <v>2424</v>
      </c>
      <c r="D33" s="28">
        <f t="shared" si="7"/>
        <v>1.6190546163762298</v>
      </c>
      <c r="E33" s="22">
        <f t="shared" si="8"/>
        <v>0</v>
      </c>
      <c r="F33" s="22"/>
      <c r="G33" s="22"/>
      <c r="H33" s="162"/>
      <c r="I33" s="22"/>
      <c r="J33" s="99">
        <v>149717</v>
      </c>
      <c r="K33" s="224">
        <v>123860.5480794094</v>
      </c>
      <c r="L33" s="224">
        <v>175573.4519205906</v>
      </c>
    </row>
    <row r="34" spans="1:12" s="257" customFormat="1" x14ac:dyDescent="0.2">
      <c r="A34" s="26" t="s">
        <v>10</v>
      </c>
      <c r="B34" s="19">
        <v>1981</v>
      </c>
      <c r="C34" s="27">
        <f t="shared" si="6"/>
        <v>1774</v>
      </c>
      <c r="D34" s="28">
        <f t="shared" si="7"/>
        <v>857.00483091787441</v>
      </c>
      <c r="E34" s="22">
        <v>0</v>
      </c>
      <c r="F34" s="22"/>
      <c r="G34" s="22"/>
      <c r="H34" s="162"/>
      <c r="I34" s="22"/>
      <c r="J34" s="99">
        <v>207</v>
      </c>
      <c r="K34" s="224" t="s">
        <v>168</v>
      </c>
      <c r="L34" s="224" t="s">
        <v>168</v>
      </c>
    </row>
    <row r="35" spans="1:12" s="257" customFormat="1" x14ac:dyDescent="0.2">
      <c r="A35" s="34"/>
      <c r="B35" s="19"/>
      <c r="C35" s="19"/>
      <c r="D35" s="28"/>
      <c r="E35" s="22"/>
      <c r="F35" s="22"/>
      <c r="G35" s="22"/>
      <c r="H35" s="162"/>
      <c r="I35" s="22"/>
      <c r="J35" s="99"/>
      <c r="K35" s="236"/>
      <c r="L35" s="236"/>
    </row>
    <row r="36" spans="1:12" s="257" customFormat="1" ht="12" x14ac:dyDescent="0.2">
      <c r="A36" s="24" t="s">
        <v>134</v>
      </c>
      <c r="B36" s="20">
        <v>1578883</v>
      </c>
      <c r="C36" s="25">
        <f t="shared" ref="C36:C38" si="9">B36-J36</f>
        <v>202352</v>
      </c>
      <c r="D36" s="21">
        <f>C36/J36*100</f>
        <v>14.700141151924656</v>
      </c>
      <c r="E36" s="22">
        <f>IF(B36&lt;K36,-1,IF(B36&gt;L36,1,0))</f>
        <v>1</v>
      </c>
      <c r="F36" s="1">
        <f>+B36-F37</f>
        <v>0</v>
      </c>
      <c r="G36" s="156">
        <f>+C36-G37</f>
        <v>0</v>
      </c>
      <c r="H36" s="162"/>
      <c r="I36" s="22"/>
      <c r="J36" s="208">
        <v>1376531</v>
      </c>
      <c r="K36" s="221">
        <v>1269204.9186682168</v>
      </c>
      <c r="L36" s="221">
        <v>1483857.0813317832</v>
      </c>
    </row>
    <row r="37" spans="1:12" s="257" customFormat="1" x14ac:dyDescent="0.2">
      <c r="A37" s="26" t="s">
        <v>23</v>
      </c>
      <c r="B37" s="19">
        <v>441266</v>
      </c>
      <c r="C37" s="27">
        <f t="shared" si="9"/>
        <v>46365</v>
      </c>
      <c r="D37" s="28">
        <f t="shared" ref="D37:D38" si="10">C37/J37*100</f>
        <v>11.740917343840609</v>
      </c>
      <c r="E37" s="22">
        <f>IF(B37&lt;K37,-1,IF(B37&gt;L37,1,0))</f>
        <v>0</v>
      </c>
      <c r="F37" s="156">
        <f>SUM(B37:B38)</f>
        <v>1578883</v>
      </c>
      <c r="G37" s="156">
        <f>SUM(C37:C38)</f>
        <v>202352</v>
      </c>
      <c r="H37" s="162"/>
      <c r="I37" s="22"/>
      <c r="J37" s="99">
        <v>394901</v>
      </c>
      <c r="K37" s="224">
        <v>329884.11636247759</v>
      </c>
      <c r="L37" s="224">
        <v>459917.88363752241</v>
      </c>
    </row>
    <row r="38" spans="1:12" s="257" customFormat="1" x14ac:dyDescent="0.2">
      <c r="A38" s="26" t="s">
        <v>24</v>
      </c>
      <c r="B38" s="19">
        <v>1137617</v>
      </c>
      <c r="C38" s="27">
        <f t="shared" si="9"/>
        <v>155987</v>
      </c>
      <c r="D38" s="28">
        <f t="shared" si="10"/>
        <v>15.890610515163555</v>
      </c>
      <c r="E38" s="22">
        <f>IF(B38&lt;K38,-1,IF(B38&gt;L38,1,0))</f>
        <v>1</v>
      </c>
      <c r="F38" s="22"/>
      <c r="G38" s="22"/>
      <c r="H38" s="162"/>
      <c r="I38" s="22"/>
      <c r="J38" s="99">
        <v>981630</v>
      </c>
      <c r="K38" s="224">
        <v>911031.44011003955</v>
      </c>
      <c r="L38" s="224">
        <v>1052228.5598899606</v>
      </c>
    </row>
    <row r="39" spans="1:12" s="257" customFormat="1" x14ac:dyDescent="0.2">
      <c r="A39" s="34"/>
      <c r="B39" s="19"/>
      <c r="C39" s="19"/>
      <c r="D39" s="28"/>
      <c r="E39" s="22"/>
      <c r="F39" s="22"/>
      <c r="G39" s="22"/>
      <c r="H39" s="162"/>
      <c r="I39" s="22"/>
      <c r="J39" s="99"/>
      <c r="K39" s="235"/>
      <c r="L39" s="235"/>
    </row>
    <row r="40" spans="1:12" s="257" customFormat="1" ht="12" x14ac:dyDescent="0.2">
      <c r="A40" s="24" t="s">
        <v>135</v>
      </c>
      <c r="B40" s="20">
        <v>1578883</v>
      </c>
      <c r="C40" s="25">
        <f t="shared" ref="C40:C47" si="11">B40-J40</f>
        <v>202352</v>
      </c>
      <c r="D40" s="21">
        <f t="shared" ref="D40:D47" si="12">C40/J40*100</f>
        <v>14.700141151924656</v>
      </c>
      <c r="E40" s="22">
        <f t="shared" ref="E40:E46" si="13">IF(B40&lt;K40,-1,IF(B40&gt;L40,1,0))</f>
        <v>1</v>
      </c>
      <c r="F40" s="1">
        <f>+B40-F41</f>
        <v>0</v>
      </c>
      <c r="G40" s="156">
        <f>+C40-G41</f>
        <v>1296651</v>
      </c>
      <c r="H40" s="162"/>
      <c r="I40" s="22"/>
      <c r="J40" s="208">
        <v>1376531</v>
      </c>
      <c r="K40" s="221">
        <v>1269204.9186682168</v>
      </c>
      <c r="L40" s="221">
        <v>1483857.0813317832</v>
      </c>
    </row>
    <row r="41" spans="1:12" s="257" customFormat="1" x14ac:dyDescent="0.2">
      <c r="A41" s="26" t="s">
        <v>51</v>
      </c>
      <c r="B41" s="19">
        <v>102792.99999999999</v>
      </c>
      <c r="C41" s="27">
        <f t="shared" si="11"/>
        <v>-1273738</v>
      </c>
      <c r="D41" s="36">
        <f t="shared" si="12"/>
        <v>-92.532460220656134</v>
      </c>
      <c r="E41" s="22">
        <f t="shared" si="13"/>
        <v>-1</v>
      </c>
      <c r="F41" s="156">
        <f>SUM(B41:B47)</f>
        <v>1578883</v>
      </c>
      <c r="G41" s="156">
        <f>SUM(C41:C47)</f>
        <v>-1094299</v>
      </c>
      <c r="H41" s="162"/>
      <c r="I41" s="22"/>
      <c r="J41" s="208">
        <v>1376531</v>
      </c>
      <c r="K41" s="221">
        <v>1269204.9186682168</v>
      </c>
      <c r="L41" s="221">
        <v>1483857.0813317832</v>
      </c>
    </row>
    <row r="42" spans="1:12" s="257" customFormat="1" x14ac:dyDescent="0.2">
      <c r="A42" s="26" t="s">
        <v>32</v>
      </c>
      <c r="B42" s="19">
        <v>307983</v>
      </c>
      <c r="C42" s="27">
        <f t="shared" si="11"/>
        <v>63669</v>
      </c>
      <c r="D42" s="36">
        <f t="shared" si="12"/>
        <v>26.060315823080131</v>
      </c>
      <c r="E42" s="22">
        <f t="shared" si="13"/>
        <v>1</v>
      </c>
      <c r="F42" s="22"/>
      <c r="G42" s="22"/>
      <c r="H42" s="162"/>
      <c r="I42" s="22"/>
      <c r="J42" s="99">
        <v>244314</v>
      </c>
      <c r="K42" s="224">
        <v>206926.2973066094</v>
      </c>
      <c r="L42" s="224">
        <v>281701.7026933906</v>
      </c>
    </row>
    <row r="43" spans="1:12" s="257" customFormat="1" x14ac:dyDescent="0.2">
      <c r="A43" s="26" t="s">
        <v>33</v>
      </c>
      <c r="B43" s="19">
        <v>365618</v>
      </c>
      <c r="C43" s="27">
        <f t="shared" si="11"/>
        <v>24603</v>
      </c>
      <c r="D43" s="36">
        <f t="shared" si="12"/>
        <v>7.2146386522586976</v>
      </c>
      <c r="E43" s="22">
        <f t="shared" si="13"/>
        <v>0</v>
      </c>
      <c r="F43" s="22"/>
      <c r="G43" s="22"/>
      <c r="H43" s="162"/>
      <c r="I43" s="22"/>
      <c r="J43" s="99">
        <v>341015</v>
      </c>
      <c r="K43" s="224">
        <v>288145.9499064043</v>
      </c>
      <c r="L43" s="224">
        <v>393884.0500935957</v>
      </c>
    </row>
    <row r="44" spans="1:12" s="257" customFormat="1" x14ac:dyDescent="0.2">
      <c r="A44" s="26" t="s">
        <v>34</v>
      </c>
      <c r="B44" s="19">
        <v>262888</v>
      </c>
      <c r="C44" s="27">
        <f t="shared" si="11"/>
        <v>29383</v>
      </c>
      <c r="D44" s="36">
        <f t="shared" si="12"/>
        <v>12.583456457035179</v>
      </c>
      <c r="E44" s="22">
        <f t="shared" si="13"/>
        <v>0</v>
      </c>
      <c r="F44" s="22"/>
      <c r="G44" s="22"/>
      <c r="H44" s="162"/>
      <c r="I44" s="22"/>
      <c r="J44" s="99">
        <v>233505</v>
      </c>
      <c r="K44" s="224">
        <v>196788.6645649221</v>
      </c>
      <c r="L44" s="224">
        <v>270221.3354350779</v>
      </c>
    </row>
    <row r="45" spans="1:12" s="257" customFormat="1" x14ac:dyDescent="0.2">
      <c r="A45" s="26" t="s">
        <v>117</v>
      </c>
      <c r="B45" s="19">
        <v>102016.99999999999</v>
      </c>
      <c r="C45" s="27">
        <f t="shared" si="11"/>
        <v>17480.999999999985</v>
      </c>
      <c r="D45" s="36">
        <f t="shared" si="12"/>
        <v>20.678764076842985</v>
      </c>
      <c r="E45" s="22">
        <f t="shared" si="13"/>
        <v>0</v>
      </c>
      <c r="F45" s="22"/>
      <c r="G45" s="22"/>
      <c r="H45" s="162"/>
      <c r="I45" s="22"/>
      <c r="J45" s="99">
        <v>84536</v>
      </c>
      <c r="K45" s="224">
        <v>64321.321356085304</v>
      </c>
      <c r="L45" s="224">
        <v>104750.6786439147</v>
      </c>
    </row>
    <row r="46" spans="1:12" s="257" customFormat="1" x14ac:dyDescent="0.2">
      <c r="A46" s="26" t="s">
        <v>118</v>
      </c>
      <c r="B46" s="19">
        <v>436840</v>
      </c>
      <c r="C46" s="27">
        <f t="shared" si="11"/>
        <v>44103</v>
      </c>
      <c r="D46" s="36">
        <f t="shared" si="12"/>
        <v>11.229652413701791</v>
      </c>
      <c r="E46" s="22">
        <f t="shared" si="13"/>
        <v>0</v>
      </c>
      <c r="F46" s="22"/>
      <c r="G46" s="22"/>
      <c r="H46" s="162"/>
      <c r="I46" s="22"/>
      <c r="J46" s="99">
        <v>392737</v>
      </c>
      <c r="K46" s="224">
        <v>342359.32375833346</v>
      </c>
      <c r="L46" s="224">
        <v>443114.67624166654</v>
      </c>
    </row>
    <row r="47" spans="1:12" s="257" customFormat="1" x14ac:dyDescent="0.2">
      <c r="A47" s="26" t="s">
        <v>10</v>
      </c>
      <c r="B47" s="19">
        <v>744</v>
      </c>
      <c r="C47" s="27">
        <f t="shared" si="11"/>
        <v>200</v>
      </c>
      <c r="D47" s="36">
        <f t="shared" si="12"/>
        <v>36.764705882352942</v>
      </c>
      <c r="E47" s="22">
        <v>0</v>
      </c>
      <c r="F47" s="22"/>
      <c r="G47" s="22"/>
      <c r="H47" s="162"/>
      <c r="I47" s="22"/>
      <c r="J47" s="99">
        <v>544</v>
      </c>
      <c r="K47" s="224">
        <v>51.276784919116324</v>
      </c>
      <c r="L47" s="224">
        <v>1036.7232150808836</v>
      </c>
    </row>
    <row r="48" spans="1:12" x14ac:dyDescent="0.2">
      <c r="A48" s="34"/>
      <c r="B48" s="19"/>
      <c r="C48" s="19"/>
      <c r="D48" s="28"/>
      <c r="E48" s="22"/>
      <c r="F48" s="22"/>
      <c r="G48" s="22"/>
      <c r="H48" s="162"/>
      <c r="I48" s="22"/>
      <c r="J48" s="45"/>
      <c r="K48" s="231"/>
      <c r="L48" s="231"/>
    </row>
    <row r="49" spans="1:12" ht="12" x14ac:dyDescent="0.2">
      <c r="A49" s="24" t="s">
        <v>136</v>
      </c>
      <c r="B49" s="20">
        <v>1578883</v>
      </c>
      <c r="C49" s="25">
        <f t="shared" ref="C49:C51" si="14">B49-J49</f>
        <v>202352</v>
      </c>
      <c r="D49" s="21">
        <f t="shared" ref="D49:D51" si="15">C49/J49*100</f>
        <v>14.700141151924656</v>
      </c>
      <c r="E49" s="22">
        <f>IF(B49&lt;K49,-1,IF(B49&gt;L49,1,0))</f>
        <v>1</v>
      </c>
      <c r="F49" s="1">
        <f>+B49-F50</f>
        <v>0</v>
      </c>
      <c r="G49" s="156">
        <f>+C49-G50</f>
        <v>0</v>
      </c>
      <c r="H49" s="162"/>
      <c r="I49" s="22"/>
      <c r="J49" s="208">
        <v>1376531</v>
      </c>
      <c r="K49" s="221">
        <v>1269204.9186682168</v>
      </c>
      <c r="L49" s="221">
        <v>1483857.0813317832</v>
      </c>
    </row>
    <row r="50" spans="1:12" x14ac:dyDescent="0.2">
      <c r="A50" s="26" t="s">
        <v>25</v>
      </c>
      <c r="B50" s="19">
        <v>1437549</v>
      </c>
      <c r="C50" s="27">
        <f t="shared" si="14"/>
        <v>212065</v>
      </c>
      <c r="D50" s="28">
        <f t="shared" si="15"/>
        <v>17.304591492014584</v>
      </c>
      <c r="E50" s="22">
        <f>IF(B50&lt;K50,-1,IF(B50&gt;L50,1,0))</f>
        <v>1</v>
      </c>
      <c r="F50" s="156">
        <f>SUM(B50:B51)</f>
        <v>1578883</v>
      </c>
      <c r="G50" s="156">
        <f>SUM(C50:C51)</f>
        <v>202352</v>
      </c>
      <c r="H50" s="162"/>
      <c r="I50" s="22"/>
      <c r="J50" s="45">
        <v>1225484</v>
      </c>
      <c r="K50" s="224">
        <v>1129829.7016932457</v>
      </c>
      <c r="L50" s="224">
        <v>1321138.2983067543</v>
      </c>
    </row>
    <row r="51" spans="1:12" x14ac:dyDescent="0.2">
      <c r="A51" s="26" t="s">
        <v>26</v>
      </c>
      <c r="B51" s="27">
        <v>141334</v>
      </c>
      <c r="C51" s="27">
        <f t="shared" si="14"/>
        <v>-9713</v>
      </c>
      <c r="D51" s="28">
        <f t="shared" si="15"/>
        <v>-6.4304488007044167</v>
      </c>
      <c r="E51" s="22">
        <f>IF(B51&lt;K51,-1,IF(B51&gt;L51,1,0))</f>
        <v>0</v>
      </c>
      <c r="F51" s="22"/>
      <c r="G51" s="22"/>
      <c r="H51" s="162"/>
      <c r="I51" s="22"/>
      <c r="J51" s="45">
        <v>151047</v>
      </c>
      <c r="K51" s="224">
        <v>120515.13826487385</v>
      </c>
      <c r="L51" s="224">
        <v>181578.86173512615</v>
      </c>
    </row>
    <row r="52" spans="1:12" x14ac:dyDescent="0.2">
      <c r="A52" s="26"/>
      <c r="B52" s="27"/>
      <c r="C52" s="27"/>
      <c r="D52" s="28"/>
      <c r="E52" s="22"/>
      <c r="F52" s="22"/>
      <c r="G52" s="22"/>
      <c r="H52" s="162"/>
      <c r="I52" s="22"/>
      <c r="J52" s="45"/>
      <c r="K52" s="224"/>
      <c r="L52" s="224"/>
    </row>
    <row r="53" spans="1:12" x14ac:dyDescent="0.2">
      <c r="A53" s="24" t="s">
        <v>265</v>
      </c>
      <c r="B53" s="20">
        <v>1578883</v>
      </c>
      <c r="C53" s="25">
        <f t="shared" ref="C53:C55" si="16">B53-J53</f>
        <v>202352</v>
      </c>
      <c r="D53" s="21">
        <f t="shared" ref="D53:D55" si="17">C53/J53*100</f>
        <v>14.700141151924656</v>
      </c>
      <c r="E53" s="202">
        <f>IF(B53&lt;K53,-1,IF(B53&gt;L53,1,0))</f>
        <v>1</v>
      </c>
      <c r="F53" s="213"/>
      <c r="G53" s="213"/>
      <c r="H53" s="162"/>
      <c r="I53" s="22"/>
      <c r="J53" s="208">
        <v>1376531</v>
      </c>
      <c r="K53" s="221">
        <v>1269204.9186682168</v>
      </c>
      <c r="L53" s="221">
        <v>1483857.0813317832</v>
      </c>
    </row>
    <row r="54" spans="1:12" x14ac:dyDescent="0.2">
      <c r="A54" s="26" t="s">
        <v>266</v>
      </c>
      <c r="B54" s="19">
        <v>934372</v>
      </c>
      <c r="C54" s="27">
        <f t="shared" si="16"/>
        <v>934372</v>
      </c>
      <c r="D54" s="28" t="e">
        <f t="shared" si="17"/>
        <v>#DIV/0!</v>
      </c>
      <c r="E54" s="22">
        <f>IF(B54&lt;K54,-1,IF(B54&gt;L54,1,0))</f>
        <v>1</v>
      </c>
      <c r="F54" s="213"/>
      <c r="G54" s="213"/>
      <c r="H54" s="162"/>
      <c r="I54" s="22"/>
      <c r="J54" s="212"/>
      <c r="K54" s="224"/>
      <c r="L54" s="224"/>
    </row>
    <row r="55" spans="1:12" x14ac:dyDescent="0.2">
      <c r="A55" s="26" t="s">
        <v>267</v>
      </c>
      <c r="B55" s="19">
        <v>644511</v>
      </c>
      <c r="C55" s="27">
        <f t="shared" si="16"/>
        <v>644511</v>
      </c>
      <c r="D55" s="28" t="e">
        <f t="shared" si="17"/>
        <v>#DIV/0!</v>
      </c>
      <c r="E55" s="22">
        <f>IF(B55&lt;K55,-1,IF(B55&gt;L55,1,0))</f>
        <v>1</v>
      </c>
      <c r="F55" s="213"/>
      <c r="G55" s="213"/>
      <c r="H55" s="162"/>
      <c r="I55" s="22"/>
      <c r="J55" s="212"/>
      <c r="K55" s="224"/>
      <c r="L55" s="224"/>
    </row>
    <row r="56" spans="1:12" x14ac:dyDescent="0.2">
      <c r="A56" s="31"/>
      <c r="B56" s="19"/>
      <c r="C56" s="19"/>
      <c r="D56" s="28"/>
      <c r="E56" s="22"/>
      <c r="F56" s="22"/>
      <c r="G56" s="22"/>
      <c r="H56" s="162"/>
      <c r="I56" s="22"/>
      <c r="J56" s="45"/>
      <c r="K56" s="231"/>
      <c r="L56" s="231"/>
    </row>
    <row r="57" spans="1:12" ht="12" x14ac:dyDescent="0.2">
      <c r="A57" s="11" t="s">
        <v>137</v>
      </c>
      <c r="B57" s="12">
        <v>288921</v>
      </c>
      <c r="C57" s="13">
        <f>B57-J57</f>
        <v>-117587</v>
      </c>
      <c r="D57" s="14">
        <f>C57/J57*100</f>
        <v>-28.926121995139088</v>
      </c>
      <c r="E57" s="15">
        <f>IF(B57&lt;K57,-1,IF(B57&gt;L57,1,0))</f>
        <v>-1</v>
      </c>
      <c r="F57" s="15"/>
      <c r="G57" s="15"/>
      <c r="H57" s="163"/>
      <c r="I57" s="15"/>
      <c r="J57" s="272">
        <v>406508</v>
      </c>
      <c r="K57" s="273">
        <v>352870.29287168657</v>
      </c>
      <c r="L57" s="273">
        <v>460145.70712831343</v>
      </c>
    </row>
    <row r="58" spans="1:12" s="257" customFormat="1" x14ac:dyDescent="0.2">
      <c r="A58" s="18"/>
      <c r="B58" s="39"/>
      <c r="C58" s="20"/>
      <c r="D58" s="21"/>
      <c r="E58" s="22"/>
      <c r="F58" s="22"/>
      <c r="G58" s="22"/>
      <c r="H58" s="162"/>
      <c r="I58" s="22"/>
      <c r="J58" s="99"/>
      <c r="K58" s="231"/>
      <c r="L58" s="231"/>
    </row>
    <row r="59" spans="1:12" x14ac:dyDescent="0.2">
      <c r="A59" s="24" t="s">
        <v>42</v>
      </c>
      <c r="B59" s="20">
        <v>288921</v>
      </c>
      <c r="C59" s="25">
        <f t="shared" ref="C59:C63" si="18">B59-J59</f>
        <v>288921</v>
      </c>
      <c r="D59" s="21" t="e">
        <f t="shared" ref="D59:D63" si="19">C59/J59*100</f>
        <v>#DIV/0!</v>
      </c>
      <c r="E59" s="22">
        <f>IF(B59&lt;K59,-1,IF(B59&gt;L59,1,0))</f>
        <v>1</v>
      </c>
      <c r="F59" s="1">
        <f>+B59-F61</f>
        <v>0</v>
      </c>
      <c r="G59" s="156">
        <f>+C59-G61</f>
        <v>440633</v>
      </c>
      <c r="H59" s="162"/>
      <c r="I59" s="22"/>
      <c r="J59" s="272"/>
      <c r="K59" s="273"/>
      <c r="L59" s="273"/>
    </row>
    <row r="60" spans="1:12" x14ac:dyDescent="0.2">
      <c r="A60" s="26" t="s">
        <v>73</v>
      </c>
      <c r="B60" s="19">
        <v>239210</v>
      </c>
      <c r="C60" s="27">
        <f t="shared" si="18"/>
        <v>-167298</v>
      </c>
      <c r="D60" s="28">
        <f t="shared" si="19"/>
        <v>-41.154909620474875</v>
      </c>
      <c r="E60" s="22">
        <f t="shared" ref="E60:E63" si="20">IF(B60&lt;K60,-1,IF(B60&gt;L60,1,0))</f>
        <v>-1</v>
      </c>
      <c r="F60" s="1">
        <f>+B60-F62</f>
        <v>0</v>
      </c>
      <c r="G60" s="1">
        <f>+C60-G62</f>
        <v>-34125</v>
      </c>
      <c r="H60" s="162"/>
      <c r="I60" s="22"/>
      <c r="J60" s="272">
        <v>406508</v>
      </c>
      <c r="K60" s="273">
        <v>352870.29287168657</v>
      </c>
      <c r="L60" s="273">
        <v>460145.70712831343</v>
      </c>
    </row>
    <row r="61" spans="1:12" s="257" customFormat="1" ht="22.2" x14ac:dyDescent="0.2">
      <c r="A61" s="40" t="s">
        <v>203</v>
      </c>
      <c r="B61" s="19">
        <v>206072</v>
      </c>
      <c r="C61" s="27">
        <f t="shared" si="18"/>
        <v>-137299</v>
      </c>
      <c r="D61" s="28">
        <f t="shared" si="19"/>
        <v>-39.985613228839945</v>
      </c>
      <c r="E61" s="22">
        <f t="shared" si="20"/>
        <v>-1</v>
      </c>
      <c r="F61" s="156">
        <f>+B60+B63</f>
        <v>288921</v>
      </c>
      <c r="G61" s="156">
        <f>+C60+C63</f>
        <v>-151712</v>
      </c>
      <c r="H61" s="162"/>
      <c r="I61" s="22"/>
      <c r="J61" s="274">
        <v>343371</v>
      </c>
      <c r="K61" s="275">
        <v>295886.80410496076</v>
      </c>
      <c r="L61" s="275">
        <v>390855.19589503924</v>
      </c>
    </row>
    <row r="62" spans="1:12" ht="12" x14ac:dyDescent="0.2">
      <c r="A62" s="40" t="s">
        <v>138</v>
      </c>
      <c r="B62" s="19">
        <v>33138</v>
      </c>
      <c r="C62" s="27">
        <f t="shared" si="18"/>
        <v>4126</v>
      </c>
      <c r="D62" s="28">
        <f t="shared" si="19"/>
        <v>14.221701364952432</v>
      </c>
      <c r="E62" s="22">
        <f t="shared" si="20"/>
        <v>0</v>
      </c>
      <c r="F62" s="156">
        <f>+B62+B61</f>
        <v>239210</v>
      </c>
      <c r="G62" s="156">
        <f>+C62+C61</f>
        <v>-133173</v>
      </c>
      <c r="H62" s="162"/>
      <c r="I62" s="22"/>
      <c r="J62" s="45">
        <v>29012</v>
      </c>
      <c r="K62" s="224">
        <v>18532.313933001464</v>
      </c>
      <c r="L62" s="224">
        <v>39491.686066998533</v>
      </c>
    </row>
    <row r="63" spans="1:12" x14ac:dyDescent="0.2">
      <c r="A63" s="26" t="s">
        <v>74</v>
      </c>
      <c r="B63" s="19">
        <v>49711</v>
      </c>
      <c r="C63" s="27">
        <f t="shared" si="18"/>
        <v>15586</v>
      </c>
      <c r="D63" s="36">
        <f t="shared" si="19"/>
        <v>45.673260073260074</v>
      </c>
      <c r="E63" s="22">
        <f t="shared" si="20"/>
        <v>1</v>
      </c>
      <c r="F63" s="22"/>
      <c r="G63" s="22"/>
      <c r="H63" s="162"/>
      <c r="I63" s="22"/>
      <c r="J63" s="45">
        <v>34125</v>
      </c>
      <c r="K63" s="224">
        <v>20384.143296216189</v>
      </c>
      <c r="L63" s="224">
        <v>47865.856703783807</v>
      </c>
    </row>
    <row r="64" spans="1:12" x14ac:dyDescent="0.2">
      <c r="A64" s="34"/>
      <c r="B64" s="19"/>
      <c r="C64" s="19"/>
      <c r="D64" s="36"/>
      <c r="E64" s="22"/>
      <c r="F64" s="22"/>
      <c r="G64" s="22"/>
      <c r="H64" s="162"/>
      <c r="I64" s="22"/>
      <c r="J64" s="45"/>
      <c r="K64" s="231"/>
      <c r="L64" s="231"/>
    </row>
    <row r="65" spans="1:12" x14ac:dyDescent="0.2">
      <c r="A65" s="24" t="s">
        <v>43</v>
      </c>
      <c r="B65" s="146">
        <v>288921</v>
      </c>
      <c r="C65" s="25">
        <f t="shared" ref="C65:C71" si="21">B65-J65</f>
        <v>-117587</v>
      </c>
      <c r="D65" s="147">
        <f t="shared" ref="D65:D70" si="22">C65/J65*100</f>
        <v>-28.926121995139088</v>
      </c>
      <c r="E65" s="22">
        <f t="shared" ref="E65:E70" si="23">IF(B65&lt;K65,-1,IF(B65&gt;L65,1,0))</f>
        <v>-1</v>
      </c>
      <c r="F65" s="1">
        <f>+B65-F66</f>
        <v>0</v>
      </c>
      <c r="G65" s="1" t="e">
        <f>+C65-G66</f>
        <v>#VALUE!</v>
      </c>
      <c r="H65" s="162"/>
      <c r="I65" s="22"/>
      <c r="J65" s="272">
        <v>406508</v>
      </c>
      <c r="K65" s="273">
        <v>352870.29287168657</v>
      </c>
      <c r="L65" s="273">
        <v>460145.70712831343</v>
      </c>
    </row>
    <row r="66" spans="1:12" x14ac:dyDescent="0.2">
      <c r="A66" s="26" t="s">
        <v>41</v>
      </c>
      <c r="B66" s="19">
        <v>99196</v>
      </c>
      <c r="C66" s="27">
        <f t="shared" si="21"/>
        <v>-24256</v>
      </c>
      <c r="D66" s="28">
        <f t="shared" si="22"/>
        <v>-19.648122347147069</v>
      </c>
      <c r="E66" s="22">
        <f t="shared" si="23"/>
        <v>0</v>
      </c>
      <c r="F66" s="156">
        <f>SUM(B66:B71)</f>
        <v>288921</v>
      </c>
      <c r="G66" s="156" t="e">
        <f>SUM(C66:C71)</f>
        <v>#VALUE!</v>
      </c>
      <c r="H66" s="162"/>
      <c r="I66" s="22"/>
      <c r="J66" s="45">
        <v>123452</v>
      </c>
      <c r="K66" s="224">
        <v>94508.24046996377</v>
      </c>
      <c r="L66" s="224">
        <v>152395.75953003624</v>
      </c>
    </row>
    <row r="67" spans="1:12" x14ac:dyDescent="0.2">
      <c r="A67" s="26" t="s">
        <v>29</v>
      </c>
      <c r="B67" s="19">
        <v>78901</v>
      </c>
      <c r="C67" s="27">
        <f t="shared" si="21"/>
        <v>-23690</v>
      </c>
      <c r="D67" s="28">
        <f t="shared" si="22"/>
        <v>-23.09169420319521</v>
      </c>
      <c r="E67" s="22">
        <f t="shared" si="23"/>
        <v>0</v>
      </c>
      <c r="F67" s="22"/>
      <c r="G67" s="22"/>
      <c r="H67" s="162"/>
      <c r="I67" s="22"/>
      <c r="J67" s="45">
        <v>102591</v>
      </c>
      <c r="K67" s="224">
        <v>78616.987910397511</v>
      </c>
      <c r="L67" s="224">
        <v>126565.01208960249</v>
      </c>
    </row>
    <row r="68" spans="1:12" x14ac:dyDescent="0.2">
      <c r="A68" s="26" t="s">
        <v>30</v>
      </c>
      <c r="B68" s="19">
        <v>43729</v>
      </c>
      <c r="C68" s="27">
        <f t="shared" si="21"/>
        <v>-34349</v>
      </c>
      <c r="D68" s="28">
        <f t="shared" si="22"/>
        <v>-43.993186300878605</v>
      </c>
      <c r="E68" s="22">
        <f t="shared" si="23"/>
        <v>-1</v>
      </c>
      <c r="F68" s="22"/>
      <c r="G68" s="22"/>
      <c r="H68" s="162"/>
      <c r="I68" s="22"/>
      <c r="J68" s="45">
        <v>78078</v>
      </c>
      <c r="K68" s="224">
        <v>59551.298093645775</v>
      </c>
      <c r="L68" s="224">
        <v>96604.701906354225</v>
      </c>
    </row>
    <row r="69" spans="1:12" x14ac:dyDescent="0.2">
      <c r="A69" s="26" t="s">
        <v>31</v>
      </c>
      <c r="B69" s="19">
        <v>45934.999999999993</v>
      </c>
      <c r="C69" s="27">
        <f t="shared" si="21"/>
        <v>-29215.000000000007</v>
      </c>
      <c r="D69" s="28">
        <f t="shared" si="22"/>
        <v>-38.875582168995351</v>
      </c>
      <c r="E69" s="22">
        <f t="shared" si="23"/>
        <v>-1</v>
      </c>
      <c r="F69" s="22"/>
      <c r="G69" s="22"/>
      <c r="H69" s="162"/>
      <c r="I69" s="22"/>
      <c r="J69" s="45">
        <v>75150</v>
      </c>
      <c r="K69" s="224">
        <v>58466.234441886292</v>
      </c>
      <c r="L69" s="224">
        <v>91833.765558113708</v>
      </c>
    </row>
    <row r="70" spans="1:12" s="280" customFormat="1" x14ac:dyDescent="0.2">
      <c r="A70" s="26" t="s">
        <v>22</v>
      </c>
      <c r="B70" s="19">
        <v>21160</v>
      </c>
      <c r="C70" s="27">
        <f t="shared" si="21"/>
        <v>-6077</v>
      </c>
      <c r="D70" s="36">
        <f t="shared" si="22"/>
        <v>-22.311561478870654</v>
      </c>
      <c r="E70" s="22">
        <f t="shared" si="23"/>
        <v>0</v>
      </c>
      <c r="F70" s="276"/>
      <c r="G70" s="276"/>
      <c r="H70" s="277"/>
      <c r="I70" s="276"/>
      <c r="J70" s="278">
        <v>27237</v>
      </c>
      <c r="K70" s="279">
        <v>15668.378361136984</v>
      </c>
      <c r="L70" s="279">
        <v>38805.621638863013</v>
      </c>
    </row>
    <row r="71" spans="1:12" x14ac:dyDescent="0.2">
      <c r="A71" s="26" t="s">
        <v>10</v>
      </c>
      <c r="B71" s="19" t="s">
        <v>168</v>
      </c>
      <c r="C71" s="27" t="e">
        <f t="shared" si="21"/>
        <v>#VALUE!</v>
      </c>
      <c r="D71" s="28" t="e">
        <f>C71/J71*100</f>
        <v>#VALUE!</v>
      </c>
      <c r="E71" s="22">
        <v>0</v>
      </c>
      <c r="F71" s="22"/>
      <c r="G71" s="22"/>
      <c r="H71" s="162"/>
      <c r="I71" s="22"/>
      <c r="J71" s="45">
        <v>0</v>
      </c>
      <c r="K71" s="224">
        <v>0</v>
      </c>
      <c r="L71" s="224">
        <v>0</v>
      </c>
    </row>
    <row r="72" spans="1:12" x14ac:dyDescent="0.2">
      <c r="A72" s="34"/>
      <c r="B72" s="39"/>
      <c r="C72" s="19"/>
      <c r="D72" s="28"/>
      <c r="E72" s="22"/>
      <c r="F72" s="22"/>
      <c r="G72" s="22"/>
      <c r="H72" s="162"/>
      <c r="I72" s="22"/>
      <c r="J72" s="45"/>
      <c r="K72" s="231"/>
      <c r="L72" s="231"/>
    </row>
    <row r="73" spans="1:12" ht="12" x14ac:dyDescent="0.2">
      <c r="A73" s="24" t="s">
        <v>139</v>
      </c>
      <c r="B73" s="146">
        <v>288921</v>
      </c>
      <c r="C73" s="25">
        <f t="shared" ref="C73:C80" si="24">B73-J73</f>
        <v>-117587</v>
      </c>
      <c r="D73" s="147">
        <f t="shared" ref="D73:D80" si="25">C73/J73*100</f>
        <v>-28.926121995139088</v>
      </c>
      <c r="E73" s="22">
        <f t="shared" ref="E73:E79" si="26">IF(B73&lt;K73,-1,IF(B73&gt;L73,1,0))</f>
        <v>-1</v>
      </c>
      <c r="F73" s="1">
        <f>+B73-F74</f>
        <v>0</v>
      </c>
      <c r="G73" s="1" t="e">
        <f>+C73-G74</f>
        <v>#VALUE!</v>
      </c>
      <c r="H73" s="162"/>
      <c r="I73" s="22"/>
      <c r="J73" s="272">
        <v>406508</v>
      </c>
      <c r="K73" s="273">
        <v>352870.29287168657</v>
      </c>
      <c r="L73" s="273">
        <v>460145.70712831343</v>
      </c>
    </row>
    <row r="74" spans="1:12" x14ac:dyDescent="0.2">
      <c r="A74" s="26" t="s">
        <v>51</v>
      </c>
      <c r="B74" s="19">
        <v>22746</v>
      </c>
      <c r="C74" s="27">
        <f t="shared" si="24"/>
        <v>860</v>
      </c>
      <c r="D74" s="36">
        <f t="shared" si="25"/>
        <v>3.9294526181120353</v>
      </c>
      <c r="E74" s="22">
        <f t="shared" si="26"/>
        <v>0</v>
      </c>
      <c r="F74" s="156">
        <f>SUM(B74:B80)</f>
        <v>288921</v>
      </c>
      <c r="G74" s="156" t="e">
        <f>SUM(C74:C80)</f>
        <v>#VALUE!</v>
      </c>
      <c r="H74" s="162"/>
      <c r="I74" s="22"/>
      <c r="J74" s="45">
        <v>21886</v>
      </c>
      <c r="K74" s="224">
        <v>12812.630083680291</v>
      </c>
      <c r="L74" s="224">
        <v>30959.369916319709</v>
      </c>
    </row>
    <row r="75" spans="1:12" x14ac:dyDescent="0.2">
      <c r="A75" s="26" t="s">
        <v>32</v>
      </c>
      <c r="B75" s="19">
        <v>57249</v>
      </c>
      <c r="C75" s="27">
        <f t="shared" si="24"/>
        <v>-32327</v>
      </c>
      <c r="D75" s="28">
        <f t="shared" si="25"/>
        <v>-36.088907743145491</v>
      </c>
      <c r="E75" s="22">
        <f t="shared" si="26"/>
        <v>-1</v>
      </c>
      <c r="F75" s="22"/>
      <c r="G75" s="22"/>
      <c r="H75" s="162"/>
      <c r="I75" s="22"/>
      <c r="J75" s="45">
        <v>89576</v>
      </c>
      <c r="K75" s="224">
        <v>70942.763195741354</v>
      </c>
      <c r="L75" s="224">
        <v>108209.23680425865</v>
      </c>
    </row>
    <row r="76" spans="1:12" x14ac:dyDescent="0.2">
      <c r="A76" s="26" t="s">
        <v>33</v>
      </c>
      <c r="B76" s="19">
        <v>90183</v>
      </c>
      <c r="C76" s="27">
        <f t="shared" si="24"/>
        <v>-52553</v>
      </c>
      <c r="D76" s="28">
        <f t="shared" si="25"/>
        <v>-36.81832193700258</v>
      </c>
      <c r="E76" s="22">
        <f t="shared" si="26"/>
        <v>-1</v>
      </c>
      <c r="F76" s="22"/>
      <c r="G76" s="22"/>
      <c r="H76" s="162"/>
      <c r="I76" s="22"/>
      <c r="J76" s="45">
        <v>142736</v>
      </c>
      <c r="K76" s="224">
        <v>109023.83679589754</v>
      </c>
      <c r="L76" s="224">
        <v>176448.16320410246</v>
      </c>
    </row>
    <row r="77" spans="1:12" s="257" customFormat="1" x14ac:dyDescent="0.2">
      <c r="A77" s="26" t="s">
        <v>34</v>
      </c>
      <c r="B77" s="19">
        <v>54044</v>
      </c>
      <c r="C77" s="27">
        <f t="shared" si="24"/>
        <v>-16409</v>
      </c>
      <c r="D77" s="28">
        <f t="shared" si="25"/>
        <v>-23.290704441258711</v>
      </c>
      <c r="E77" s="22">
        <f t="shared" si="26"/>
        <v>0</v>
      </c>
      <c r="F77" s="22"/>
      <c r="G77" s="22"/>
      <c r="H77" s="162"/>
      <c r="I77" s="22"/>
      <c r="J77" s="99">
        <v>70453</v>
      </c>
      <c r="K77" s="224">
        <v>53610.179981075271</v>
      </c>
      <c r="L77" s="224">
        <v>87295.820018924729</v>
      </c>
    </row>
    <row r="78" spans="1:12" s="257" customFormat="1" x14ac:dyDescent="0.2">
      <c r="A78" s="26" t="s">
        <v>117</v>
      </c>
      <c r="B78" s="19">
        <v>27798</v>
      </c>
      <c r="C78" s="27">
        <f t="shared" si="24"/>
        <v>826</v>
      </c>
      <c r="D78" s="28">
        <f t="shared" si="25"/>
        <v>3.0624351179000442</v>
      </c>
      <c r="E78" s="22">
        <f t="shared" si="26"/>
        <v>0</v>
      </c>
      <c r="F78" s="22"/>
      <c r="G78" s="22"/>
      <c r="H78" s="162"/>
      <c r="I78" s="22"/>
      <c r="J78" s="99">
        <v>26972</v>
      </c>
      <c r="K78" s="224">
        <v>16868.164344950412</v>
      </c>
      <c r="L78" s="224">
        <v>37075.835655049588</v>
      </c>
    </row>
    <row r="79" spans="1:12" s="257" customFormat="1" x14ac:dyDescent="0.2">
      <c r="A79" s="26" t="s">
        <v>118</v>
      </c>
      <c r="B79" s="19">
        <v>36901</v>
      </c>
      <c r="C79" s="27">
        <f t="shared" si="24"/>
        <v>-17875</v>
      </c>
      <c r="D79" s="28">
        <f t="shared" si="25"/>
        <v>-32.632904921863592</v>
      </c>
      <c r="E79" s="22">
        <f t="shared" si="26"/>
        <v>-1</v>
      </c>
      <c r="F79" s="22"/>
      <c r="G79" s="22"/>
      <c r="H79" s="162"/>
      <c r="I79" s="22"/>
      <c r="J79" s="99">
        <v>54776</v>
      </c>
      <c r="K79" s="224">
        <v>38380.216625856039</v>
      </c>
      <c r="L79" s="224">
        <v>71171.783374143968</v>
      </c>
    </row>
    <row r="80" spans="1:12" x14ac:dyDescent="0.2">
      <c r="A80" s="26" t="s">
        <v>10</v>
      </c>
      <c r="B80" s="19" t="s">
        <v>168</v>
      </c>
      <c r="C80" s="27" t="e">
        <f t="shared" si="24"/>
        <v>#VALUE!</v>
      </c>
      <c r="D80" s="28" t="e">
        <f t="shared" si="25"/>
        <v>#VALUE!</v>
      </c>
      <c r="E80" s="22">
        <v>0</v>
      </c>
      <c r="F80" s="22"/>
      <c r="G80" s="22"/>
      <c r="H80" s="162"/>
      <c r="I80" s="22"/>
      <c r="J80" s="45">
        <v>109</v>
      </c>
      <c r="K80" s="224" t="s">
        <v>168</v>
      </c>
      <c r="L80" s="224" t="s">
        <v>168</v>
      </c>
    </row>
    <row r="81" spans="1:12" x14ac:dyDescent="0.2">
      <c r="A81" s="47"/>
      <c r="B81" s="44"/>
      <c r="C81" s="48"/>
      <c r="D81" s="49"/>
      <c r="E81" s="22"/>
      <c r="F81" s="22"/>
      <c r="G81" s="22"/>
      <c r="H81" s="162"/>
      <c r="I81" s="22"/>
      <c r="J81" s="45"/>
      <c r="K81" s="231"/>
      <c r="L81" s="231"/>
    </row>
    <row r="82" spans="1:12" x14ac:dyDescent="0.2">
      <c r="A82" s="11" t="s">
        <v>27</v>
      </c>
      <c r="B82" s="12">
        <v>1110567</v>
      </c>
      <c r="C82" s="13">
        <f>B82-J82</f>
        <v>-49558</v>
      </c>
      <c r="D82" s="14">
        <f>C82/J82*100</f>
        <v>-4.2717810580756383</v>
      </c>
      <c r="E82" s="15">
        <f>IF(B82&lt;K82,-1,IF(B82&gt;L82,1,0))</f>
        <v>0</v>
      </c>
      <c r="F82" s="15"/>
      <c r="G82" s="15"/>
      <c r="H82" s="163"/>
      <c r="I82" s="15"/>
      <c r="J82" s="208">
        <v>1160125</v>
      </c>
      <c r="K82" s="221">
        <v>1076658.8270306038</v>
      </c>
      <c r="L82" s="221">
        <v>1243591.1729693962</v>
      </c>
    </row>
    <row r="83" spans="1:12" x14ac:dyDescent="0.2">
      <c r="A83" s="18"/>
      <c r="B83" s="19"/>
      <c r="C83" s="20"/>
      <c r="D83" s="21"/>
      <c r="E83" s="22"/>
      <c r="F83" s="22"/>
      <c r="G83" s="22"/>
      <c r="H83" s="162"/>
      <c r="I83" s="22"/>
      <c r="J83" s="45"/>
      <c r="K83" s="231"/>
      <c r="L83" s="231"/>
    </row>
    <row r="84" spans="1:12" x14ac:dyDescent="0.2">
      <c r="A84" s="24" t="s">
        <v>44</v>
      </c>
      <c r="B84" s="41">
        <v>1110567</v>
      </c>
      <c r="C84" s="25">
        <f t="shared" ref="C84:C86" si="27">B84-J84</f>
        <v>-49558</v>
      </c>
      <c r="D84" s="42">
        <f t="shared" ref="D84:D86" si="28">C84/J84*100</f>
        <v>-4.2717810580756383</v>
      </c>
      <c r="E84" s="22">
        <f>IF(B84&lt;K84,-1,IF(B84&gt;L84,1,0))</f>
        <v>0</v>
      </c>
      <c r="F84" s="1">
        <f>+B84-F85</f>
        <v>0</v>
      </c>
      <c r="G84" s="156">
        <f>+C84-G85</f>
        <v>0</v>
      </c>
      <c r="H84" s="162"/>
      <c r="I84" s="22"/>
      <c r="J84" s="208">
        <v>1160125</v>
      </c>
      <c r="K84" s="221">
        <v>1076658.8270306038</v>
      </c>
      <c r="L84" s="221">
        <v>1243591.1729693962</v>
      </c>
    </row>
    <row r="85" spans="1:12" s="257" customFormat="1" ht="12" x14ac:dyDescent="0.2">
      <c r="A85" s="26" t="s">
        <v>140</v>
      </c>
      <c r="B85" s="19">
        <v>1033171</v>
      </c>
      <c r="C85" s="27">
        <f t="shared" si="27"/>
        <v>-38372</v>
      </c>
      <c r="D85" s="28">
        <f t="shared" si="28"/>
        <v>-3.5810042154164603</v>
      </c>
      <c r="E85" s="22">
        <f>IF(B85&lt;K85,-1,IF(B85&gt;L85,1,0))</f>
        <v>0</v>
      </c>
      <c r="F85" s="156">
        <f>SUM(B85:B87)</f>
        <v>1110567</v>
      </c>
      <c r="G85" s="156">
        <f>SUM(C85:C87)</f>
        <v>-49558</v>
      </c>
      <c r="H85" s="162"/>
      <c r="I85" s="22"/>
      <c r="J85" s="99">
        <v>1071543</v>
      </c>
      <c r="K85" s="224">
        <v>991127.65599588817</v>
      </c>
      <c r="L85" s="224">
        <v>1151958.3440041118</v>
      </c>
    </row>
    <row r="86" spans="1:12" s="257" customFormat="1" ht="12" x14ac:dyDescent="0.2">
      <c r="A86" s="50" t="s">
        <v>141</v>
      </c>
      <c r="B86" s="19">
        <v>55085</v>
      </c>
      <c r="C86" s="27">
        <f t="shared" si="27"/>
        <v>4193</v>
      </c>
      <c r="D86" s="28">
        <f t="shared" si="28"/>
        <v>8.2390159553564413</v>
      </c>
      <c r="E86" s="22">
        <f>IF(B86&lt;K86,-1,IF(B86&gt;L86,1,0))</f>
        <v>0</v>
      </c>
      <c r="F86" s="22"/>
      <c r="G86" s="22"/>
      <c r="H86" s="162"/>
      <c r="I86" s="22"/>
      <c r="J86" s="99">
        <v>50892</v>
      </c>
      <c r="K86" s="224">
        <v>40877.481626830413</v>
      </c>
      <c r="L86" s="224">
        <v>60906.518373169587</v>
      </c>
    </row>
    <row r="87" spans="1:12" s="257" customFormat="1" ht="12" x14ac:dyDescent="0.2">
      <c r="A87" s="50" t="s">
        <v>142</v>
      </c>
      <c r="B87" s="19">
        <v>22311</v>
      </c>
      <c r="C87" s="27">
        <f>B87-J87</f>
        <v>-15379</v>
      </c>
      <c r="D87" s="28">
        <f>C87/J87*100</f>
        <v>-40.803926771026802</v>
      </c>
      <c r="E87" s="22">
        <f>IF(B87&lt;K87,-1,IF(B87&gt;L87,1,0))</f>
        <v>-1</v>
      </c>
      <c r="F87" s="22"/>
      <c r="G87" s="22"/>
      <c r="H87" s="162"/>
      <c r="I87" s="22"/>
      <c r="J87" s="99">
        <v>37690</v>
      </c>
      <c r="K87" s="224">
        <v>23869.860634993369</v>
      </c>
      <c r="L87" s="224">
        <v>51510.139365006631</v>
      </c>
    </row>
    <row r="88" spans="1:12" s="257" customFormat="1" x14ac:dyDescent="0.2">
      <c r="A88" s="34"/>
      <c r="B88" s="19"/>
      <c r="C88" s="19"/>
      <c r="D88" s="28"/>
      <c r="E88" s="22"/>
      <c r="F88" s="22"/>
      <c r="G88" s="22"/>
      <c r="H88" s="162"/>
      <c r="I88" s="22"/>
      <c r="J88" s="99"/>
      <c r="K88" s="236"/>
      <c r="L88" s="236"/>
    </row>
    <row r="89" spans="1:12" s="257" customFormat="1" x14ac:dyDescent="0.2">
      <c r="A89" s="24" t="s">
        <v>45</v>
      </c>
      <c r="B89" s="146">
        <v>1110567</v>
      </c>
      <c r="C89" s="25">
        <f t="shared" ref="C89:C95" si="29">B89-J89</f>
        <v>-49558</v>
      </c>
      <c r="D89" s="147">
        <f t="shared" ref="D89:D95" si="30">C89/J89*100</f>
        <v>-4.2717810580756383</v>
      </c>
      <c r="E89" s="22">
        <f t="shared" ref="E89:E94" si="31">IF(B89&lt;K89,-1,IF(B89&gt;L89,1,0))</f>
        <v>0</v>
      </c>
      <c r="F89" s="1">
        <f>+B89-F90</f>
        <v>0</v>
      </c>
      <c r="G89" s="156">
        <f>+C89-G90</f>
        <v>0</v>
      </c>
      <c r="H89" s="162"/>
      <c r="I89" s="22"/>
      <c r="J89" s="208">
        <v>1160125</v>
      </c>
      <c r="K89" s="221">
        <v>1076658.8270306038</v>
      </c>
      <c r="L89" s="221">
        <v>1243591.1729693962</v>
      </c>
    </row>
    <row r="90" spans="1:12" s="257" customFormat="1" x14ac:dyDescent="0.2">
      <c r="A90" s="26" t="s">
        <v>41</v>
      </c>
      <c r="B90" s="19">
        <v>290119</v>
      </c>
      <c r="C90" s="27">
        <f t="shared" si="29"/>
        <v>5245</v>
      </c>
      <c r="D90" s="28">
        <f t="shared" si="30"/>
        <v>1.8411648658705253</v>
      </c>
      <c r="E90" s="22">
        <f>IF(B90&lt;K90,-1,IF(B90&gt;L90,1,0))</f>
        <v>0</v>
      </c>
      <c r="F90" s="156">
        <f>SUM(B90:B95)</f>
        <v>1110567</v>
      </c>
      <c r="G90" s="156">
        <f>SUM(C90:C95)</f>
        <v>-49558</v>
      </c>
      <c r="H90" s="162"/>
      <c r="I90" s="22"/>
      <c r="J90" s="99">
        <v>284874</v>
      </c>
      <c r="K90" s="224">
        <v>247068.40351317523</v>
      </c>
      <c r="L90" s="224">
        <v>322679.59648682474</v>
      </c>
    </row>
    <row r="91" spans="1:12" s="257" customFormat="1" x14ac:dyDescent="0.2">
      <c r="A91" s="26" t="s">
        <v>29</v>
      </c>
      <c r="B91" s="19">
        <v>84839</v>
      </c>
      <c r="C91" s="27">
        <f t="shared" si="29"/>
        <v>4217</v>
      </c>
      <c r="D91" s="28">
        <f t="shared" si="30"/>
        <v>5.2305822232145065</v>
      </c>
      <c r="E91" s="22">
        <f t="shared" si="31"/>
        <v>0</v>
      </c>
      <c r="F91" s="22"/>
      <c r="G91" s="22"/>
      <c r="H91" s="162"/>
      <c r="I91" s="22"/>
      <c r="J91" s="99">
        <v>80622</v>
      </c>
      <c r="K91" s="224">
        <v>61396.30797695995</v>
      </c>
      <c r="L91" s="224">
        <v>99847.692023040057</v>
      </c>
    </row>
    <row r="92" spans="1:12" s="257" customFormat="1" x14ac:dyDescent="0.2">
      <c r="A92" s="26" t="s">
        <v>30</v>
      </c>
      <c r="B92" s="19">
        <v>65647</v>
      </c>
      <c r="C92" s="27">
        <f t="shared" si="29"/>
        <v>-12035</v>
      </c>
      <c r="D92" s="28">
        <f t="shared" si="30"/>
        <v>-15.492649519837284</v>
      </c>
      <c r="E92" s="22">
        <f t="shared" si="31"/>
        <v>0</v>
      </c>
      <c r="F92" s="22"/>
      <c r="G92" s="22"/>
      <c r="H92" s="162"/>
      <c r="I92" s="22"/>
      <c r="J92" s="99">
        <v>77682</v>
      </c>
      <c r="K92" s="224">
        <v>63239.516656263411</v>
      </c>
      <c r="L92" s="224">
        <v>92124.483343736589</v>
      </c>
    </row>
    <row r="93" spans="1:12" s="257" customFormat="1" x14ac:dyDescent="0.2">
      <c r="A93" s="26" t="s">
        <v>31</v>
      </c>
      <c r="B93" s="19">
        <v>158231</v>
      </c>
      <c r="C93" s="27">
        <f t="shared" si="29"/>
        <v>-26897</v>
      </c>
      <c r="D93" s="28">
        <f t="shared" si="30"/>
        <v>-14.528866513979516</v>
      </c>
      <c r="E93" s="22">
        <f t="shared" si="31"/>
        <v>-1</v>
      </c>
      <c r="F93" s="22"/>
      <c r="G93" s="22"/>
      <c r="H93" s="162"/>
      <c r="I93" s="22"/>
      <c r="J93" s="99">
        <v>185128</v>
      </c>
      <c r="K93" s="224">
        <v>159742.48812026469</v>
      </c>
      <c r="L93" s="224">
        <v>210513.51187973531</v>
      </c>
    </row>
    <row r="94" spans="1:12" s="257" customFormat="1" x14ac:dyDescent="0.2">
      <c r="A94" s="26" t="s">
        <v>22</v>
      </c>
      <c r="B94" s="19">
        <v>510270</v>
      </c>
      <c r="C94" s="27">
        <f t="shared" si="29"/>
        <v>-21160</v>
      </c>
      <c r="D94" s="28">
        <f t="shared" si="30"/>
        <v>-3.9817097265867565</v>
      </c>
      <c r="E94" s="22">
        <f t="shared" si="31"/>
        <v>0</v>
      </c>
      <c r="F94" s="22"/>
      <c r="G94" s="22"/>
      <c r="H94" s="162"/>
      <c r="I94" s="22"/>
      <c r="J94" s="99">
        <v>531430</v>
      </c>
      <c r="K94" s="224">
        <v>483505.49582802498</v>
      </c>
      <c r="L94" s="224">
        <v>579354.50417197507</v>
      </c>
    </row>
    <row r="95" spans="1:12" s="257" customFormat="1" x14ac:dyDescent="0.2">
      <c r="A95" s="26" t="s">
        <v>10</v>
      </c>
      <c r="B95" s="19">
        <v>1461</v>
      </c>
      <c r="C95" s="27">
        <f t="shared" si="29"/>
        <v>1072</v>
      </c>
      <c r="D95" s="28">
        <f t="shared" si="30"/>
        <v>275.57840616966581</v>
      </c>
      <c r="E95" s="22">
        <v>0</v>
      </c>
      <c r="F95" s="22"/>
      <c r="G95" s="22"/>
      <c r="H95" s="162"/>
      <c r="I95" s="22"/>
      <c r="J95" s="99">
        <v>389</v>
      </c>
      <c r="K95" s="224">
        <v>2.0461007179312105</v>
      </c>
      <c r="L95" s="224">
        <v>775.95389928206873</v>
      </c>
    </row>
    <row r="96" spans="1:12" s="257" customFormat="1" x14ac:dyDescent="0.2">
      <c r="A96" s="34"/>
      <c r="B96" s="39"/>
      <c r="C96" s="19"/>
      <c r="D96" s="28"/>
      <c r="E96" s="22"/>
      <c r="F96" s="22"/>
      <c r="G96" s="22"/>
      <c r="H96" s="162"/>
      <c r="I96" s="22"/>
      <c r="J96" s="99"/>
      <c r="K96" s="236"/>
      <c r="L96" s="236"/>
    </row>
    <row r="97" spans="1:12" s="257" customFormat="1" ht="12" x14ac:dyDescent="0.2">
      <c r="A97" s="24" t="s">
        <v>143</v>
      </c>
      <c r="B97" s="146">
        <v>1110567</v>
      </c>
      <c r="C97" s="25">
        <f t="shared" ref="C97:C104" si="32">B97-J97</f>
        <v>-49558</v>
      </c>
      <c r="D97" s="147">
        <f t="shared" ref="D97:D104" si="33">C97/J97*100</f>
        <v>-4.2717810580756383</v>
      </c>
      <c r="E97" s="22">
        <f t="shared" ref="E97:E103" si="34">IF(B97&lt;K97,-1,IF(B97&gt;L97,1,0))</f>
        <v>0</v>
      </c>
      <c r="F97" s="1">
        <f>+B97-F98</f>
        <v>0</v>
      </c>
      <c r="G97" s="156">
        <f>+C97-G98</f>
        <v>0</v>
      </c>
      <c r="H97" s="162"/>
      <c r="I97" s="22"/>
      <c r="J97" s="208">
        <v>1160125</v>
      </c>
      <c r="K97" s="221">
        <v>1076658.8270306038</v>
      </c>
      <c r="L97" s="221">
        <v>1243591.1729693962</v>
      </c>
    </row>
    <row r="98" spans="1:12" s="257" customFormat="1" x14ac:dyDescent="0.2">
      <c r="A98" s="26" t="s">
        <v>51</v>
      </c>
      <c r="B98" s="19">
        <v>172608</v>
      </c>
      <c r="C98" s="27">
        <f t="shared" si="32"/>
        <v>-22896</v>
      </c>
      <c r="D98" s="36">
        <f t="shared" si="33"/>
        <v>-11.71126933464277</v>
      </c>
      <c r="E98" s="22">
        <f t="shared" si="34"/>
        <v>0</v>
      </c>
      <c r="F98" s="156">
        <f>SUM(B98:B104)</f>
        <v>1110567</v>
      </c>
      <c r="G98" s="156">
        <f>SUM(C98:C104)</f>
        <v>-49558</v>
      </c>
      <c r="H98" s="162"/>
      <c r="I98" s="22"/>
      <c r="J98" s="99">
        <v>195504</v>
      </c>
      <c r="K98" s="224">
        <v>165521.28442790365</v>
      </c>
      <c r="L98" s="224">
        <v>225486.71557209635</v>
      </c>
    </row>
    <row r="99" spans="1:12" s="257" customFormat="1" x14ac:dyDescent="0.2">
      <c r="A99" s="26" t="s">
        <v>32</v>
      </c>
      <c r="B99" s="19">
        <v>259223</v>
      </c>
      <c r="C99" s="27">
        <f t="shared" si="32"/>
        <v>-6321</v>
      </c>
      <c r="D99" s="36">
        <f t="shared" si="33"/>
        <v>-2.3803964691350585</v>
      </c>
      <c r="E99" s="22">
        <f t="shared" si="34"/>
        <v>0</v>
      </c>
      <c r="F99" s="22"/>
      <c r="G99" s="22"/>
      <c r="H99" s="162"/>
      <c r="I99" s="22"/>
      <c r="J99" s="99">
        <v>265544</v>
      </c>
      <c r="K99" s="224">
        <v>225768.47101247741</v>
      </c>
      <c r="L99" s="224">
        <v>305319.52898752259</v>
      </c>
    </row>
    <row r="100" spans="1:12" s="257" customFormat="1" x14ac:dyDescent="0.2">
      <c r="A100" s="26" t="s">
        <v>33</v>
      </c>
      <c r="B100" s="19">
        <v>345641</v>
      </c>
      <c r="C100" s="27">
        <f t="shared" si="32"/>
        <v>-2000</v>
      </c>
      <c r="D100" s="36">
        <f t="shared" si="33"/>
        <v>-0.57530613477696824</v>
      </c>
      <c r="E100" s="22">
        <f t="shared" si="34"/>
        <v>0</v>
      </c>
      <c r="F100" s="22"/>
      <c r="G100" s="22"/>
      <c r="H100" s="162"/>
      <c r="I100" s="22"/>
      <c r="J100" s="99">
        <v>347641</v>
      </c>
      <c r="K100" s="224">
        <v>306383.53088205442</v>
      </c>
      <c r="L100" s="224">
        <v>388898.46911794558</v>
      </c>
    </row>
    <row r="101" spans="1:12" s="257" customFormat="1" x14ac:dyDescent="0.2">
      <c r="A101" s="26" t="s">
        <v>34</v>
      </c>
      <c r="B101" s="19">
        <v>153626</v>
      </c>
      <c r="C101" s="27">
        <f t="shared" si="32"/>
        <v>-5939</v>
      </c>
      <c r="D101" s="36">
        <f t="shared" si="33"/>
        <v>-3.7219941716541847</v>
      </c>
      <c r="E101" s="22">
        <f t="shared" si="34"/>
        <v>0</v>
      </c>
      <c r="F101" s="22"/>
      <c r="G101" s="22"/>
      <c r="H101" s="162"/>
      <c r="I101" s="22"/>
      <c r="J101" s="99">
        <v>159565</v>
      </c>
      <c r="K101" s="224">
        <v>135433.44457771035</v>
      </c>
      <c r="L101" s="224">
        <v>183696.55542228965</v>
      </c>
    </row>
    <row r="102" spans="1:12" s="257" customFormat="1" x14ac:dyDescent="0.2">
      <c r="A102" s="26" t="s">
        <v>117</v>
      </c>
      <c r="B102" s="19">
        <v>53898</v>
      </c>
      <c r="C102" s="27">
        <f t="shared" si="32"/>
        <v>-1975</v>
      </c>
      <c r="D102" s="36">
        <f t="shared" si="33"/>
        <v>-3.5348021405687899</v>
      </c>
      <c r="E102" s="22">
        <f t="shared" si="34"/>
        <v>0</v>
      </c>
      <c r="F102" s="22"/>
      <c r="G102" s="22"/>
      <c r="H102" s="162"/>
      <c r="I102" s="22"/>
      <c r="J102" s="99">
        <v>55873</v>
      </c>
      <c r="K102" s="224">
        <v>41780.386299150865</v>
      </c>
      <c r="L102" s="224">
        <v>69965.613700849135</v>
      </c>
    </row>
    <row r="103" spans="1:12" s="257" customFormat="1" x14ac:dyDescent="0.2">
      <c r="A103" s="26" t="s">
        <v>118</v>
      </c>
      <c r="B103" s="19">
        <v>124922</v>
      </c>
      <c r="C103" s="27">
        <f t="shared" si="32"/>
        <v>-9175</v>
      </c>
      <c r="D103" s="36">
        <f t="shared" si="33"/>
        <v>-6.8420620893830577</v>
      </c>
      <c r="E103" s="22">
        <f t="shared" si="34"/>
        <v>0</v>
      </c>
      <c r="F103" s="22"/>
      <c r="G103" s="22"/>
      <c r="H103" s="162"/>
      <c r="I103" s="22"/>
      <c r="J103" s="99">
        <v>134097</v>
      </c>
      <c r="K103" s="224">
        <v>107636.85208421074</v>
      </c>
      <c r="L103" s="224">
        <v>160557.14791578928</v>
      </c>
    </row>
    <row r="104" spans="1:12" x14ac:dyDescent="0.2">
      <c r="A104" s="26" t="s">
        <v>10</v>
      </c>
      <c r="B104" s="19">
        <v>649</v>
      </c>
      <c r="C104" s="27">
        <f t="shared" si="32"/>
        <v>-1252</v>
      </c>
      <c r="D104" s="36">
        <f t="shared" si="33"/>
        <v>-65.860073645449773</v>
      </c>
      <c r="E104" s="22">
        <v>0</v>
      </c>
      <c r="F104" s="22"/>
      <c r="G104" s="22"/>
      <c r="H104" s="162"/>
      <c r="I104" s="22"/>
      <c r="J104" s="45">
        <v>1901</v>
      </c>
      <c r="K104" s="224">
        <v>0</v>
      </c>
      <c r="L104" s="224">
        <v>5131.3109337867245</v>
      </c>
    </row>
    <row r="105" spans="1:12" x14ac:dyDescent="0.2">
      <c r="A105" s="51"/>
      <c r="B105" s="52"/>
      <c r="C105" s="53"/>
      <c r="D105" s="54"/>
      <c r="E105" s="22"/>
      <c r="F105" s="22"/>
      <c r="G105" s="22"/>
      <c r="H105" s="162"/>
      <c r="I105" s="22"/>
      <c r="J105" s="45"/>
      <c r="K105" s="231"/>
      <c r="L105" s="231"/>
    </row>
    <row r="106" spans="1:12" x14ac:dyDescent="0.2">
      <c r="A106" s="55" t="s">
        <v>57</v>
      </c>
      <c r="B106" s="56"/>
      <c r="C106" s="57"/>
      <c r="D106" s="58"/>
      <c r="E106" s="15"/>
      <c r="F106" s="15"/>
      <c r="G106" s="15"/>
      <c r="H106" s="163"/>
      <c r="I106" s="15"/>
      <c r="J106" s="45"/>
      <c r="K106" s="281"/>
      <c r="L106" s="281"/>
    </row>
    <row r="107" spans="1:12" s="257" customFormat="1" x14ac:dyDescent="0.2">
      <c r="A107" s="60"/>
      <c r="B107" s="61"/>
      <c r="C107" s="62"/>
      <c r="D107" s="21"/>
      <c r="E107" s="22"/>
      <c r="F107" s="22"/>
      <c r="G107" s="22"/>
      <c r="H107" s="162"/>
      <c r="I107" s="22"/>
      <c r="K107" s="23"/>
      <c r="L107" s="23"/>
    </row>
    <row r="108" spans="1:12" x14ac:dyDescent="0.2">
      <c r="A108" s="63" t="s">
        <v>35</v>
      </c>
      <c r="B108" s="61"/>
      <c r="C108" s="64"/>
      <c r="D108" s="65"/>
      <c r="E108" s="22"/>
      <c r="F108" s="22"/>
      <c r="G108" s="22"/>
      <c r="H108" s="162"/>
      <c r="I108" s="22"/>
      <c r="K108" s="23"/>
      <c r="L108" s="23"/>
    </row>
    <row r="109" spans="1:12" x14ac:dyDescent="0.2">
      <c r="A109" s="66" t="s">
        <v>28</v>
      </c>
      <c r="B109" s="67">
        <v>62.712267880663617</v>
      </c>
      <c r="C109" s="54">
        <f t="shared" ref="C109:C111" si="35">B109-J109</f>
        <v>2.1298810343988492</v>
      </c>
      <c r="D109" s="54">
        <f t="shared" ref="D109:D111" si="36">C109/J109*100</f>
        <v>3.5156769900857214</v>
      </c>
      <c r="E109" s="22">
        <f>IF(B109&lt;K109,-1,IF(B109&gt;L109,1,0))</f>
        <v>1</v>
      </c>
      <c r="F109" s="22"/>
      <c r="G109" s="22"/>
      <c r="H109" s="162"/>
      <c r="I109" s="22"/>
      <c r="J109" s="68">
        <v>60.582386846264768</v>
      </c>
      <c r="K109" s="68">
        <v>58.582109843943229</v>
      </c>
      <c r="L109" s="68">
        <v>62.582663848586307</v>
      </c>
    </row>
    <row r="110" spans="1:12" ht="12" x14ac:dyDescent="0.2">
      <c r="A110" s="66" t="s">
        <v>144</v>
      </c>
      <c r="B110" s="67">
        <v>53.011629511568572</v>
      </c>
      <c r="C110" s="54">
        <f t="shared" si="35"/>
        <v>6.2411811097805625</v>
      </c>
      <c r="D110" s="54">
        <f t="shared" si="36"/>
        <v>13.344283245191136</v>
      </c>
      <c r="E110" s="22">
        <f>IF(B110&lt;K110,-1,IF(B110&gt;L110,1,0))</f>
        <v>1</v>
      </c>
      <c r="F110" s="22"/>
      <c r="G110" s="22"/>
      <c r="H110" s="162"/>
      <c r="I110" s="22"/>
      <c r="J110" s="68">
        <v>46.770448401788009</v>
      </c>
      <c r="K110" s="68">
        <v>44.810866470692304</v>
      </c>
      <c r="L110" s="68">
        <v>48.730030332883707</v>
      </c>
    </row>
    <row r="111" spans="1:12" x14ac:dyDescent="0.2">
      <c r="A111" s="66" t="s">
        <v>37</v>
      </c>
      <c r="B111" s="67">
        <v>37.287732119336376</v>
      </c>
      <c r="C111" s="54">
        <f t="shared" si="35"/>
        <v>-2.1298810343988563</v>
      </c>
      <c r="D111" s="54">
        <f t="shared" si="36"/>
        <v>-5.4033739336067024</v>
      </c>
      <c r="E111" s="22">
        <f>IF(B111&lt;K111,-1,IF(B111&gt;L111,1,0))</f>
        <v>-1</v>
      </c>
      <c r="F111" s="22"/>
      <c r="G111" s="22"/>
      <c r="H111" s="162"/>
      <c r="I111" s="22"/>
      <c r="J111" s="68">
        <v>39.417613153735232</v>
      </c>
      <c r="K111" s="68">
        <v>37.417336151413686</v>
      </c>
      <c r="L111" s="68">
        <v>41.417890156056778</v>
      </c>
    </row>
    <row r="112" spans="1:12" x14ac:dyDescent="0.2">
      <c r="A112" s="69"/>
      <c r="B112" s="67"/>
      <c r="C112" s="54"/>
      <c r="D112" s="54"/>
      <c r="E112" s="22"/>
      <c r="F112" s="22"/>
      <c r="G112" s="22"/>
      <c r="H112" s="162"/>
      <c r="I112" s="22"/>
      <c r="J112" s="23"/>
      <c r="K112" s="23"/>
      <c r="L112" s="23"/>
    </row>
    <row r="113" spans="1:12" x14ac:dyDescent="0.2">
      <c r="A113" s="63" t="s">
        <v>36</v>
      </c>
      <c r="B113" s="64"/>
      <c r="C113" s="65"/>
      <c r="D113" s="65"/>
      <c r="E113" s="22"/>
      <c r="F113" s="22"/>
      <c r="G113" s="22"/>
      <c r="H113" s="162"/>
      <c r="I113" s="22"/>
      <c r="J113" s="23"/>
      <c r="K113" s="23"/>
      <c r="L113" s="23"/>
    </row>
    <row r="114" spans="1:12" ht="12" x14ac:dyDescent="0.2">
      <c r="A114" s="66" t="s">
        <v>145</v>
      </c>
      <c r="B114" s="67">
        <v>15.468485986752356</v>
      </c>
      <c r="C114" s="54">
        <f t="shared" ref="C114:C115" si="37">B114-J114</f>
        <v>-7.3301179697511181</v>
      </c>
      <c r="D114" s="54">
        <f t="shared" ref="D114:D115" si="38">C114/J114*100</f>
        <v>-32.15160886050721</v>
      </c>
      <c r="E114" s="22">
        <f>IF(B114&lt;K114,-1,IF(B114&gt;L114,1,0))</f>
        <v>-1</v>
      </c>
      <c r="F114" s="22"/>
      <c r="G114" s="22"/>
      <c r="H114" s="162"/>
      <c r="I114" s="22"/>
      <c r="J114" s="68">
        <v>22.798603956503474</v>
      </c>
      <c r="K114" s="68">
        <v>20.508938843445655</v>
      </c>
      <c r="L114" s="68">
        <v>25.088269069561292</v>
      </c>
    </row>
    <row r="115" spans="1:12" s="257" customFormat="1" ht="12" x14ac:dyDescent="0.2">
      <c r="A115" s="66" t="s">
        <v>220</v>
      </c>
      <c r="B115" s="67">
        <v>23.03533989647736</v>
      </c>
      <c r="C115" s="54">
        <f t="shared" si="37"/>
        <v>-8.2345874578878586</v>
      </c>
      <c r="D115" s="54">
        <f t="shared" si="38"/>
        <v>-26.333887394651484</v>
      </c>
      <c r="E115" s="22">
        <f>IF(B115&lt;K115,-1,IF(B115&gt;L115,1,0))</f>
        <v>-1</v>
      </c>
      <c r="F115" s="22"/>
      <c r="G115" s="22"/>
      <c r="H115" s="162"/>
      <c r="I115" s="22"/>
      <c r="J115" s="68">
        <v>31.269927354365219</v>
      </c>
      <c r="K115" s="68">
        <v>28.81790133456817</v>
      </c>
      <c r="L115" s="68">
        <v>33.721953374162268</v>
      </c>
    </row>
    <row r="116" spans="1:12" s="257" customFormat="1" x14ac:dyDescent="0.2">
      <c r="A116" s="69"/>
      <c r="B116" s="67"/>
      <c r="C116" s="54"/>
      <c r="D116" s="54"/>
      <c r="E116" s="22"/>
      <c r="F116" s="22"/>
      <c r="G116" s="22"/>
      <c r="H116" s="162"/>
      <c r="I116" s="22"/>
      <c r="J116" s="191"/>
      <c r="K116" s="191"/>
      <c r="L116" s="191"/>
    </row>
    <row r="117" spans="1:12" s="257" customFormat="1" x14ac:dyDescent="0.2">
      <c r="A117" s="63" t="s">
        <v>56</v>
      </c>
      <c r="B117" s="64"/>
      <c r="C117" s="65"/>
      <c r="D117" s="65"/>
      <c r="E117" s="22"/>
      <c r="F117" s="22"/>
      <c r="G117" s="22"/>
      <c r="H117" s="162"/>
      <c r="I117" s="22"/>
      <c r="J117" s="191"/>
      <c r="K117" s="191"/>
      <c r="L117" s="191"/>
    </row>
    <row r="118" spans="1:12" s="257" customFormat="1" ht="12" x14ac:dyDescent="0.2">
      <c r="A118" s="66" t="s">
        <v>221</v>
      </c>
      <c r="B118" s="67">
        <v>72.052013987103535</v>
      </c>
      <c r="C118" s="54">
        <f t="shared" ref="C118:C119" si="39">B118-J118</f>
        <v>0.74014378585125939</v>
      </c>
      <c r="D118" s="54">
        <f t="shared" ref="D118:D119" si="40">C118/J118*100</f>
        <v>1.0378970341998717</v>
      </c>
      <c r="E118" s="22">
        <f>IF(B118&lt;K118,-1,IF(B118&gt;L118,1,0))</f>
        <v>0</v>
      </c>
      <c r="F118" s="22"/>
      <c r="G118" s="22"/>
      <c r="H118" s="162"/>
      <c r="I118" s="22"/>
      <c r="J118" s="68">
        <v>71.311870201252276</v>
      </c>
      <c r="K118" s="68">
        <v>67.996607879185959</v>
      </c>
      <c r="L118" s="68">
        <v>74.627132523318608</v>
      </c>
    </row>
    <row r="119" spans="1:12" s="257" customFormat="1" x14ac:dyDescent="0.2">
      <c r="A119" s="66" t="s">
        <v>77</v>
      </c>
      <c r="B119" s="67">
        <v>12.064731838901299</v>
      </c>
      <c r="C119" s="54">
        <f t="shared" si="39"/>
        <v>-14.089419429758831</v>
      </c>
      <c r="D119" s="54">
        <f t="shared" si="40"/>
        <v>-53.870681120674831</v>
      </c>
      <c r="E119" s="22">
        <f>IF(B119&lt;K119,-1,IF(B119&gt;L119,1,0))</f>
        <v>-1</v>
      </c>
      <c r="F119" s="22"/>
      <c r="G119" s="22"/>
      <c r="H119" s="162"/>
      <c r="I119" s="22"/>
      <c r="J119" s="68">
        <v>26.154151268660129</v>
      </c>
      <c r="K119" s="68">
        <v>23.318642659959586</v>
      </c>
      <c r="L119" s="68">
        <v>28.98965987736068</v>
      </c>
    </row>
    <row r="120" spans="1:12" s="322" customFormat="1" ht="12" x14ac:dyDescent="0.2">
      <c r="A120" s="66" t="s">
        <v>268</v>
      </c>
      <c r="B120" s="67">
        <v>40.820694123630439</v>
      </c>
      <c r="C120" s="54">
        <f t="shared" ref="C120" si="41">B120-J120</f>
        <v>40.820694123630439</v>
      </c>
      <c r="D120" s="54" t="e">
        <f t="shared" ref="D120" si="42">C120/J120*100</f>
        <v>#DIV/0!</v>
      </c>
      <c r="E120" s="22">
        <f t="shared" ref="E120" si="43">IF(B120&lt;K120,-1,IF(B120&gt;L120,1,0))</f>
        <v>1</v>
      </c>
      <c r="F120" s="22"/>
      <c r="G120" s="22"/>
      <c r="H120" s="162"/>
      <c r="I120" s="22"/>
      <c r="J120" s="68"/>
      <c r="K120" s="68"/>
      <c r="L120" s="68"/>
    </row>
    <row r="121" spans="1:12" s="257" customFormat="1" x14ac:dyDescent="0.2">
      <c r="A121" s="66"/>
      <c r="B121" s="67"/>
      <c r="C121" s="54"/>
      <c r="D121" s="54"/>
      <c r="E121" s="70"/>
      <c r="F121" s="70"/>
      <c r="G121" s="70"/>
      <c r="H121" s="162"/>
      <c r="I121" s="70"/>
      <c r="J121" s="68"/>
      <c r="K121" s="68"/>
      <c r="L121" s="68"/>
    </row>
    <row r="122" spans="1:12" s="257" customFormat="1" x14ac:dyDescent="0.2">
      <c r="A122" s="63" t="s">
        <v>119</v>
      </c>
      <c r="B122" s="67"/>
      <c r="C122" s="54"/>
      <c r="D122" s="54"/>
      <c r="E122" s="70"/>
      <c r="F122" s="70"/>
      <c r="G122" s="70"/>
      <c r="H122" s="162"/>
      <c r="I122" s="70"/>
      <c r="J122" s="68"/>
      <c r="K122" s="68"/>
      <c r="L122" s="68"/>
    </row>
    <row r="123" spans="1:12" ht="12.6" thickBot="1" x14ac:dyDescent="0.25">
      <c r="A123" s="72" t="s">
        <v>269</v>
      </c>
      <c r="B123" s="73">
        <v>16.466299669596822</v>
      </c>
      <c r="C123" s="188">
        <f>B123-J123</f>
        <v>-7.9304117575293454</v>
      </c>
      <c r="D123" s="74">
        <f>C123/J123*100</f>
        <v>-32.506068620017757</v>
      </c>
      <c r="E123" s="75">
        <f>IF(B123&lt;K123,-1,IF(B123&gt;L123,1,0))</f>
        <v>-1</v>
      </c>
      <c r="F123" s="70"/>
      <c r="G123" s="70"/>
      <c r="H123" s="162"/>
      <c r="I123" s="70"/>
      <c r="J123" s="76">
        <v>24.396711427126167</v>
      </c>
      <c r="K123" s="76">
        <v>21.875259552058218</v>
      </c>
      <c r="L123" s="76">
        <v>26.918163302194113</v>
      </c>
    </row>
    <row r="124" spans="1:12" s="257" customFormat="1" ht="11.25" customHeight="1" x14ac:dyDescent="0.2">
      <c r="A124" s="344" t="s">
        <v>146</v>
      </c>
      <c r="B124" s="344"/>
      <c r="C124" s="344"/>
      <c r="D124" s="344"/>
      <c r="E124" s="344"/>
      <c r="F124" s="256"/>
      <c r="G124" s="256"/>
      <c r="H124" s="166"/>
      <c r="I124" s="256"/>
    </row>
    <row r="125" spans="1:12" s="257" customFormat="1" ht="11.25" customHeight="1" x14ac:dyDescent="0.2">
      <c r="A125" s="340" t="s">
        <v>147</v>
      </c>
      <c r="B125" s="340"/>
      <c r="C125" s="340"/>
      <c r="D125" s="340"/>
      <c r="E125" s="340"/>
      <c r="F125" s="256"/>
      <c r="G125" s="256"/>
      <c r="H125" s="166"/>
      <c r="I125" s="256"/>
    </row>
    <row r="126" spans="1:12" s="257" customFormat="1" ht="11.25" customHeight="1" x14ac:dyDescent="0.2">
      <c r="A126" s="340" t="s">
        <v>148</v>
      </c>
      <c r="B126" s="340"/>
      <c r="C126" s="340"/>
      <c r="D126" s="340"/>
      <c r="E126" s="340"/>
      <c r="F126" s="256"/>
      <c r="G126" s="256"/>
      <c r="H126" s="166"/>
      <c r="I126" s="256"/>
    </row>
    <row r="127" spans="1:12" s="257" customFormat="1" ht="11.25" customHeight="1" x14ac:dyDescent="0.2">
      <c r="A127" s="340" t="s">
        <v>149</v>
      </c>
      <c r="B127" s="340"/>
      <c r="C127" s="340"/>
      <c r="D127" s="340"/>
      <c r="E127" s="340"/>
      <c r="F127" s="256"/>
      <c r="G127" s="256"/>
      <c r="H127" s="166"/>
      <c r="I127" s="256"/>
    </row>
    <row r="128" spans="1:12" s="257" customFormat="1" ht="11.25" customHeight="1" x14ac:dyDescent="0.2">
      <c r="A128" s="340" t="s">
        <v>169</v>
      </c>
      <c r="B128" s="340"/>
      <c r="C128" s="340"/>
      <c r="D128" s="340"/>
      <c r="E128" s="340"/>
      <c r="F128" s="256"/>
      <c r="G128" s="256"/>
      <c r="H128" s="166"/>
      <c r="I128" s="256"/>
    </row>
    <row r="129" spans="1:33" s="257" customFormat="1" ht="11.25" customHeight="1" x14ac:dyDescent="0.2">
      <c r="A129" s="340" t="s">
        <v>150</v>
      </c>
      <c r="B129" s="340"/>
      <c r="C129" s="340"/>
      <c r="D129" s="340"/>
      <c r="E129" s="340"/>
      <c r="F129" s="256"/>
      <c r="G129" s="256"/>
      <c r="H129" s="166"/>
      <c r="I129" s="256"/>
    </row>
    <row r="130" spans="1:33" s="257" customFormat="1" ht="11.25" customHeight="1" x14ac:dyDescent="0.2">
      <c r="A130" s="340" t="s">
        <v>151</v>
      </c>
      <c r="B130" s="340"/>
      <c r="C130" s="340"/>
      <c r="D130" s="340"/>
      <c r="E130" s="340"/>
      <c r="F130" s="256"/>
      <c r="G130" s="256"/>
      <c r="H130" s="166"/>
      <c r="I130" s="256"/>
    </row>
    <row r="131" spans="1:33" s="257" customFormat="1" ht="11.25" customHeight="1" x14ac:dyDescent="0.2">
      <c r="A131" s="340" t="s">
        <v>152</v>
      </c>
      <c r="B131" s="340"/>
      <c r="C131" s="340"/>
      <c r="D131" s="340"/>
      <c r="E131" s="340"/>
      <c r="F131" s="256"/>
      <c r="G131" s="256"/>
      <c r="H131" s="166"/>
      <c r="I131" s="256"/>
    </row>
    <row r="132" spans="1:33" s="257" customFormat="1" ht="11.25" customHeight="1" x14ac:dyDescent="0.2">
      <c r="A132" s="340" t="s">
        <v>153</v>
      </c>
      <c r="B132" s="340"/>
      <c r="C132" s="340"/>
      <c r="D132" s="340"/>
      <c r="E132" s="340"/>
      <c r="F132" s="256"/>
      <c r="G132" s="256"/>
      <c r="H132" s="166"/>
      <c r="I132" s="256"/>
    </row>
    <row r="133" spans="1:33" s="257" customFormat="1" ht="11.25" customHeight="1" x14ac:dyDescent="0.2">
      <c r="A133" s="340" t="s">
        <v>154</v>
      </c>
      <c r="B133" s="340"/>
      <c r="C133" s="340"/>
      <c r="D133" s="340"/>
      <c r="E133" s="340"/>
      <c r="F133" s="256"/>
      <c r="G133" s="256"/>
      <c r="H133" s="166"/>
      <c r="I133" s="256"/>
    </row>
    <row r="134" spans="1:33" s="257" customFormat="1" ht="11.25" customHeight="1" x14ac:dyDescent="0.2">
      <c r="A134" s="340" t="s">
        <v>155</v>
      </c>
      <c r="B134" s="340"/>
      <c r="C134" s="340"/>
      <c r="D134" s="340"/>
      <c r="E134" s="340"/>
      <c r="F134" s="256"/>
      <c r="G134" s="256"/>
      <c r="H134" s="166"/>
      <c r="I134" s="256"/>
    </row>
    <row r="135" spans="1:33" s="257" customFormat="1" ht="11.25" customHeight="1" x14ac:dyDescent="0.2">
      <c r="A135" s="340" t="s">
        <v>156</v>
      </c>
      <c r="B135" s="340"/>
      <c r="C135" s="340"/>
      <c r="D135" s="340"/>
      <c r="E135" s="340"/>
      <c r="F135" s="256"/>
      <c r="G135" s="256"/>
      <c r="H135" s="166"/>
      <c r="I135" s="256"/>
    </row>
    <row r="136" spans="1:33" s="257" customFormat="1" ht="11.25" customHeight="1" x14ac:dyDescent="0.2">
      <c r="A136" s="340" t="s">
        <v>229</v>
      </c>
      <c r="B136" s="340"/>
      <c r="C136" s="340"/>
      <c r="D136" s="340"/>
      <c r="E136" s="340"/>
      <c r="F136" s="256"/>
      <c r="G136" s="256"/>
      <c r="H136" s="166"/>
      <c r="I136" s="256"/>
    </row>
    <row r="137" spans="1:33" s="257" customFormat="1" ht="11.25" customHeight="1" x14ac:dyDescent="0.2">
      <c r="A137" s="340" t="s">
        <v>222</v>
      </c>
      <c r="B137" s="340"/>
      <c r="C137" s="340"/>
      <c r="D137" s="340"/>
      <c r="E137" s="340"/>
      <c r="F137" s="256"/>
      <c r="G137" s="256"/>
      <c r="H137" s="166"/>
      <c r="I137" s="256"/>
    </row>
    <row r="138" spans="1:33" s="257" customFormat="1" ht="11.25" customHeight="1" x14ac:dyDescent="0.2">
      <c r="A138" s="340" t="s">
        <v>271</v>
      </c>
      <c r="B138" s="340"/>
      <c r="C138" s="340"/>
      <c r="D138" s="340"/>
      <c r="E138" s="340"/>
      <c r="F138" s="256"/>
      <c r="G138" s="256"/>
      <c r="H138" s="166"/>
      <c r="I138" s="256"/>
      <c r="J138" s="256"/>
      <c r="K138" s="256"/>
      <c r="L138" s="256"/>
      <c r="M138" s="256"/>
      <c r="N138" s="256"/>
      <c r="O138" s="256"/>
      <c r="P138" s="256"/>
      <c r="Q138" s="256"/>
      <c r="R138" s="256"/>
      <c r="S138" s="256"/>
      <c r="T138" s="256"/>
      <c r="U138" s="256"/>
      <c r="V138" s="256"/>
      <c r="W138" s="256"/>
      <c r="X138" s="256"/>
      <c r="Y138" s="256"/>
      <c r="Z138" s="256"/>
      <c r="AA138" s="256"/>
      <c r="AB138" s="256"/>
      <c r="AC138" s="256"/>
      <c r="AD138" s="256"/>
      <c r="AE138" s="256"/>
      <c r="AF138" s="256"/>
      <c r="AG138" s="256"/>
    </row>
    <row r="139" spans="1:33" s="322" customFormat="1" ht="11.25" customHeight="1" x14ac:dyDescent="0.2">
      <c r="A139" s="341" t="s">
        <v>270</v>
      </c>
      <c r="B139" s="341"/>
      <c r="C139" s="341"/>
      <c r="D139" s="341"/>
      <c r="E139" s="341"/>
      <c r="F139" s="321"/>
      <c r="G139" s="321"/>
      <c r="H139" s="166"/>
      <c r="I139" s="321"/>
      <c r="J139" s="321"/>
      <c r="K139" s="321"/>
      <c r="L139" s="321"/>
      <c r="M139" s="321"/>
      <c r="N139" s="321"/>
      <c r="O139" s="321"/>
      <c r="P139" s="321"/>
      <c r="Q139" s="321"/>
      <c r="R139" s="321"/>
      <c r="S139" s="321"/>
      <c r="T139" s="321"/>
      <c r="U139" s="321"/>
      <c r="V139" s="321"/>
      <c r="W139" s="321"/>
      <c r="X139" s="321"/>
      <c r="Y139" s="321"/>
      <c r="Z139" s="321"/>
      <c r="AA139" s="321"/>
      <c r="AB139" s="321"/>
      <c r="AC139" s="321"/>
      <c r="AD139" s="321"/>
      <c r="AE139" s="321"/>
      <c r="AF139" s="321"/>
      <c r="AG139" s="321"/>
    </row>
    <row r="140" spans="1:33" s="257" customFormat="1" ht="11.25" customHeight="1" x14ac:dyDescent="0.2">
      <c r="A140" s="340" t="s">
        <v>157</v>
      </c>
      <c r="B140" s="340"/>
      <c r="C140" s="340"/>
      <c r="D140" s="340"/>
      <c r="E140" s="340"/>
      <c r="F140" s="256"/>
      <c r="G140" s="256"/>
      <c r="H140" s="166"/>
      <c r="I140" s="256"/>
    </row>
    <row r="141" spans="1:33" s="257" customFormat="1" ht="11.25" customHeight="1" x14ac:dyDescent="0.2">
      <c r="A141" s="343" t="s">
        <v>235</v>
      </c>
      <c r="B141" s="343"/>
      <c r="C141" s="343"/>
      <c r="D141" s="343"/>
      <c r="E141" s="343"/>
      <c r="F141" s="258"/>
      <c r="G141" s="258"/>
      <c r="H141" s="167"/>
      <c r="I141" s="258"/>
    </row>
    <row r="142" spans="1:33" ht="11.25" customHeight="1" x14ac:dyDescent="0.2">
      <c r="A142" s="77">
        <v>1</v>
      </c>
      <c r="B142" s="77">
        <v>-1</v>
      </c>
      <c r="C142" s="77">
        <v>0</v>
      </c>
      <c r="F142" s="43"/>
      <c r="G142" s="43"/>
      <c r="H142" s="43"/>
      <c r="I142" s="43"/>
    </row>
  </sheetData>
  <mergeCells count="31">
    <mergeCell ref="A1:E1"/>
    <mergeCell ref="A2:E2"/>
    <mergeCell ref="A3:E3"/>
    <mergeCell ref="J3:L3"/>
    <mergeCell ref="A4:A5"/>
    <mergeCell ref="C4:D4"/>
    <mergeCell ref="E4:E5"/>
    <mergeCell ref="F4:G4"/>
    <mergeCell ref="H4:I4"/>
    <mergeCell ref="J4:J5"/>
    <mergeCell ref="A132:E132"/>
    <mergeCell ref="K4:L4"/>
    <mergeCell ref="F7:G7"/>
    <mergeCell ref="H7:I7"/>
    <mergeCell ref="A124:E124"/>
    <mergeCell ref="A125:E125"/>
    <mergeCell ref="A126:E126"/>
    <mergeCell ref="A127:E127"/>
    <mergeCell ref="A128:E128"/>
    <mergeCell ref="A129:E129"/>
    <mergeCell ref="A130:E130"/>
    <mergeCell ref="A131:E131"/>
    <mergeCell ref="A141:E141"/>
    <mergeCell ref="A139:E139"/>
    <mergeCell ref="A140:E140"/>
    <mergeCell ref="A133:E133"/>
    <mergeCell ref="A134:E134"/>
    <mergeCell ref="A135:E135"/>
    <mergeCell ref="A136:E136"/>
    <mergeCell ref="A137:E137"/>
    <mergeCell ref="A138:E138"/>
  </mergeCells>
  <conditionalFormatting sqref="A142:C142 E123 E118:E119 E114:E115 E109:E111 E97:E104 E89:E95 E84:E87 E82 E57 E49:E52 E40:E47 E36:E38 E28:E34 E26 E24 E20:E22 E18 E7 E9:E16 E73:E80 E59:E63 E65:E69 E71">
    <cfRule type="iconSet" priority="10">
      <iconSet iconSet="3Arrows" showValue="0">
        <cfvo type="percent" val="0"/>
        <cfvo type="percent" val="33"/>
        <cfvo type="percent" val="67"/>
      </iconSet>
    </cfRule>
  </conditionalFormatting>
  <conditionalFormatting sqref="E121:E122">
    <cfRule type="iconSet" priority="11">
      <iconSet iconSet="3Arrows" showValue="0">
        <cfvo type="percent" val="0"/>
        <cfvo type="percent" val="33"/>
        <cfvo type="percent" val="67"/>
      </iconSet>
    </cfRule>
  </conditionalFormatting>
  <conditionalFormatting sqref="F121:I122">
    <cfRule type="iconSet" priority="9">
      <iconSet iconSet="3Arrows" showValue="0">
        <cfvo type="percent" val="0"/>
        <cfvo type="percent" val="33"/>
        <cfvo type="percent" val="67"/>
      </iconSet>
    </cfRule>
  </conditionalFormatting>
  <conditionalFormatting sqref="F123:I123 F114:I115 F109:I111 F99:I104 F91:I95 F86:I87 F82:I82 F57:I57 F51:I52 F42:I47 F38:I38 F30:I34 F26:I26 F24:G24 F22:G22 F18:I18 F7 F75:I80 F118:I120 F67:I71 F11:I16 H9:I10 H28:I29 H40:I41 H36:I37 H49:I50 F63:I63 H59:I62 H65:I66 H73:I74 H84:I85 H89:I90 H97:I98 H7 I24">
    <cfRule type="iconSet" priority="8">
      <iconSet iconSet="3Arrows" showValue="0">
        <cfvo type="percent" val="0"/>
        <cfvo type="percent" val="33"/>
        <cfvo type="percent" val="67"/>
      </iconSet>
    </cfRule>
  </conditionalFormatting>
  <conditionalFormatting sqref="H4 F4">
    <cfRule type="iconSet" priority="7">
      <iconSet iconSet="3Arrows" showValue="0">
        <cfvo type="percent" val="0"/>
        <cfvo type="percent" val="33"/>
        <cfvo type="percent" val="67"/>
      </iconSet>
    </cfRule>
  </conditionalFormatting>
  <conditionalFormatting sqref="E70">
    <cfRule type="iconSet" priority="6">
      <iconSet iconSet="3Arrows" showValue="0">
        <cfvo type="percent" val="0"/>
        <cfvo type="percent" val="33"/>
        <cfvo type="percent" val="67"/>
      </iconSet>
    </cfRule>
  </conditionalFormatting>
  <conditionalFormatting sqref="E120">
    <cfRule type="iconSet" priority="5">
      <iconSet iconSet="3Arrows" showValue="0">
        <cfvo type="percent" val="0"/>
        <cfvo type="percent" val="33"/>
        <cfvo type="percent" val="67"/>
      </iconSet>
    </cfRule>
  </conditionalFormatting>
  <conditionalFormatting sqref="F53:I55">
    <cfRule type="iconSet" priority="4">
      <iconSet iconSet="3Arrows" showValue="0">
        <cfvo type="percent" val="0"/>
        <cfvo type="percent" val="33"/>
        <cfvo type="percent" val="67"/>
      </iconSet>
    </cfRule>
  </conditionalFormatting>
  <conditionalFormatting sqref="E53">
    <cfRule type="iconSet" priority="3">
      <iconSet iconSet="3Arrows" showValue="0">
        <cfvo type="percent" val="0"/>
        <cfvo type="percent" val="33"/>
        <cfvo type="percent" val="67"/>
      </iconSet>
    </cfRule>
  </conditionalFormatting>
  <conditionalFormatting sqref="E54">
    <cfRule type="iconSet" priority="2">
      <iconSet iconSet="3Arrows" showValue="0">
        <cfvo type="percent" val="0"/>
        <cfvo type="percent" val="33"/>
        <cfvo type="percent" val="67"/>
      </iconSet>
    </cfRule>
  </conditionalFormatting>
  <conditionalFormatting sqref="E5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80"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43"/>
  <sheetViews>
    <sheetView view="pageBreakPreview" zoomScaleNormal="100" zoomScaleSheetLayoutView="100" workbookViewId="0">
      <pane xSplit="1" ySplit="5" topLeftCell="B111" activePane="bottomRight" state="frozen"/>
      <selection activeCell="J8" sqref="J8"/>
      <selection pane="topRight" activeCell="J8" sqref="J8"/>
      <selection pane="bottomLeft" activeCell="J8" sqref="J8"/>
      <selection pane="bottomRight" activeCell="E120" sqref="E120"/>
    </sheetView>
  </sheetViews>
  <sheetFormatPr baseColWidth="10" defaultColWidth="11.44140625" defaultRowHeight="10.199999999999999" x14ac:dyDescent="0.2"/>
  <cols>
    <col min="1" max="1" width="39" style="10" customWidth="1"/>
    <col min="2" max="4" width="9.109375" style="10" customWidth="1"/>
    <col min="5" max="5" width="20.88671875" style="10" customWidth="1"/>
    <col min="6" max="6" width="7.5546875" style="10" bestFit="1" customWidth="1"/>
    <col min="7" max="7" width="7.88671875" style="10" bestFit="1" customWidth="1"/>
    <col min="8" max="8" width="5.6640625" style="10" bestFit="1" customWidth="1"/>
    <col min="9" max="9" width="4" style="10" bestFit="1" customWidth="1"/>
    <col min="10" max="12" width="11.44140625" style="10" customWidth="1"/>
    <col min="13" max="16384" width="11.44140625" style="10"/>
  </cols>
  <sheetData>
    <row r="1" spans="1:14" x14ac:dyDescent="0.2">
      <c r="A1" s="331" t="s">
        <v>238</v>
      </c>
      <c r="B1" s="331"/>
      <c r="C1" s="331"/>
      <c r="D1" s="331"/>
      <c r="E1" s="331"/>
      <c r="F1" s="260"/>
      <c r="G1" s="260"/>
      <c r="H1" s="159"/>
      <c r="I1" s="260"/>
    </row>
    <row r="2" spans="1:14" x14ac:dyDescent="0.2">
      <c r="A2" s="331" t="s">
        <v>163</v>
      </c>
      <c r="B2" s="331"/>
      <c r="C2" s="331"/>
      <c r="D2" s="331"/>
      <c r="E2" s="331"/>
      <c r="F2" s="260"/>
      <c r="G2" s="260"/>
      <c r="H2" s="159"/>
      <c r="I2" s="260"/>
    </row>
    <row r="3" spans="1:14" ht="10.8" thickBot="1" x14ac:dyDescent="0.25">
      <c r="A3" s="332" t="s">
        <v>261</v>
      </c>
      <c r="B3" s="332"/>
      <c r="C3" s="332"/>
      <c r="D3" s="332"/>
      <c r="E3" s="332"/>
      <c r="F3" s="261"/>
      <c r="G3" s="261"/>
      <c r="H3" s="159"/>
      <c r="I3" s="261"/>
      <c r="J3" s="328" t="s">
        <v>233</v>
      </c>
      <c r="K3" s="328"/>
      <c r="L3" s="328"/>
    </row>
    <row r="4" spans="1:14" ht="15" customHeight="1" x14ac:dyDescent="0.2">
      <c r="A4" s="350" t="s">
        <v>16</v>
      </c>
      <c r="B4" s="3" t="s">
        <v>262</v>
      </c>
      <c r="C4" s="351" t="s">
        <v>78</v>
      </c>
      <c r="D4" s="351"/>
      <c r="E4" s="352" t="s">
        <v>112</v>
      </c>
      <c r="F4" s="337" t="s">
        <v>204</v>
      </c>
      <c r="G4" s="337"/>
      <c r="H4" s="338" t="s">
        <v>205</v>
      </c>
      <c r="I4" s="339"/>
      <c r="J4" s="353" t="s">
        <v>231</v>
      </c>
      <c r="K4" s="348" t="s">
        <v>79</v>
      </c>
      <c r="L4" s="349"/>
    </row>
    <row r="5" spans="1:14" ht="13.5" customHeight="1" thickBot="1" x14ac:dyDescent="0.25">
      <c r="A5" s="347"/>
      <c r="B5" s="6" t="s">
        <v>263</v>
      </c>
      <c r="C5" s="6" t="s">
        <v>53</v>
      </c>
      <c r="D5" s="6" t="s">
        <v>52</v>
      </c>
      <c r="E5" s="336"/>
      <c r="F5" s="155"/>
      <c r="G5" s="155"/>
      <c r="H5" s="160" t="s">
        <v>232</v>
      </c>
      <c r="I5" s="155"/>
      <c r="J5" s="330"/>
      <c r="K5" s="259" t="s">
        <v>80</v>
      </c>
      <c r="L5" s="259" t="s">
        <v>81</v>
      </c>
    </row>
    <row r="6" spans="1:14" x14ac:dyDescent="0.2">
      <c r="A6" s="268"/>
      <c r="B6" s="269"/>
      <c r="C6" s="269"/>
      <c r="D6" s="270"/>
      <c r="E6" s="43"/>
      <c r="F6" s="4"/>
      <c r="G6" s="4"/>
      <c r="H6" s="161"/>
      <c r="I6" s="4"/>
    </row>
    <row r="7" spans="1:14" x14ac:dyDescent="0.2">
      <c r="A7" s="11" t="s">
        <v>239</v>
      </c>
      <c r="B7" s="12">
        <v>1419791</v>
      </c>
      <c r="C7" s="13">
        <f>B7-J7</f>
        <v>16312</v>
      </c>
      <c r="D7" s="14">
        <f>C7/J7*100</f>
        <v>1.1622546543268548</v>
      </c>
      <c r="E7" s="15">
        <f>IF(B7&lt;K7,-1,IF(B7&gt;L7,1,0))</f>
        <v>0</v>
      </c>
      <c r="F7" s="337"/>
      <c r="G7" s="337"/>
      <c r="H7" s="338"/>
      <c r="I7" s="339"/>
      <c r="J7" s="282">
        <v>1403479</v>
      </c>
      <c r="K7" s="221">
        <v>1354466.6955148182</v>
      </c>
      <c r="L7" s="221">
        <v>1452491.3044851818</v>
      </c>
    </row>
    <row r="8" spans="1:14" s="257" customFormat="1" x14ac:dyDescent="0.2">
      <c r="A8" s="18"/>
      <c r="B8" s="19"/>
      <c r="C8" s="20"/>
      <c r="D8" s="21"/>
      <c r="E8" s="22"/>
      <c r="F8" s="22"/>
      <c r="G8" s="22"/>
      <c r="H8" s="162"/>
      <c r="I8" s="22"/>
      <c r="J8" s="212"/>
      <c r="K8" s="222"/>
      <c r="L8" s="222"/>
    </row>
    <row r="9" spans="1:14" s="257" customFormat="1" x14ac:dyDescent="0.2">
      <c r="A9" s="24" t="s">
        <v>65</v>
      </c>
      <c r="B9" s="20">
        <v>1419791</v>
      </c>
      <c r="C9" s="25">
        <f t="shared" ref="C9:C16" si="0">B9-J9</f>
        <v>16312</v>
      </c>
      <c r="D9" s="21">
        <f t="shared" ref="D9:D16" si="1">C9/J9*100</f>
        <v>1.1622546543268548</v>
      </c>
      <c r="E9" s="22">
        <f t="shared" ref="E9:E15" si="2">IF(B9&lt;K9,-1,IF(B9&gt;L9,1,0))</f>
        <v>0</v>
      </c>
      <c r="F9" s="1">
        <f>+B9-F10</f>
        <v>0</v>
      </c>
      <c r="G9" s="1">
        <f>+C9-G10</f>
        <v>0</v>
      </c>
      <c r="H9" s="162"/>
      <c r="I9" s="22"/>
      <c r="J9" s="282">
        <v>1403479</v>
      </c>
      <c r="K9" s="221">
        <v>1354466.6955148182</v>
      </c>
      <c r="L9" s="221">
        <v>1452491.3044851818</v>
      </c>
    </row>
    <row r="10" spans="1:14" s="257" customFormat="1" x14ac:dyDescent="0.2">
      <c r="A10" s="26" t="s">
        <v>64</v>
      </c>
      <c r="B10" s="19">
        <v>343729</v>
      </c>
      <c r="C10" s="27">
        <f t="shared" si="0"/>
        <v>353</v>
      </c>
      <c r="D10" s="28">
        <f t="shared" si="1"/>
        <v>0.10280275849214855</v>
      </c>
      <c r="E10" s="22">
        <f t="shared" si="2"/>
        <v>0</v>
      </c>
      <c r="F10" s="156">
        <f>SUM(B10:B16)</f>
        <v>1419791</v>
      </c>
      <c r="G10" s="156">
        <f>SUM(C10:C16)</f>
        <v>16312</v>
      </c>
      <c r="H10" s="162"/>
      <c r="I10" s="22"/>
      <c r="J10" s="212">
        <v>343376</v>
      </c>
      <c r="K10" s="212">
        <v>320479.61278906837</v>
      </c>
      <c r="L10" s="212">
        <v>366272.38721093163</v>
      </c>
      <c r="M10" s="30"/>
      <c r="N10" s="30"/>
    </row>
    <row r="11" spans="1:14" s="257" customFormat="1" x14ac:dyDescent="0.2">
      <c r="A11" s="26" t="s">
        <v>41</v>
      </c>
      <c r="B11" s="19">
        <v>236003</v>
      </c>
      <c r="C11" s="27">
        <f t="shared" si="0"/>
        <v>12268</v>
      </c>
      <c r="D11" s="28">
        <f t="shared" si="1"/>
        <v>5.4832726216282657</v>
      </c>
      <c r="E11" s="22">
        <f t="shared" si="2"/>
        <v>0</v>
      </c>
      <c r="F11" s="22"/>
      <c r="G11" s="22"/>
      <c r="H11" s="162"/>
      <c r="I11" s="22"/>
      <c r="J11" s="212">
        <v>223735</v>
      </c>
      <c r="K11" s="212">
        <v>210293.67852497779</v>
      </c>
      <c r="L11" s="212">
        <v>237176.32147502221</v>
      </c>
      <c r="M11" s="30"/>
      <c r="N11" s="30"/>
    </row>
    <row r="12" spans="1:14" s="257" customFormat="1" x14ac:dyDescent="0.2">
      <c r="A12" s="26" t="s">
        <v>29</v>
      </c>
      <c r="B12" s="19">
        <v>191620</v>
      </c>
      <c r="C12" s="27">
        <f t="shared" si="0"/>
        <v>-11746</v>
      </c>
      <c r="D12" s="28">
        <f t="shared" si="1"/>
        <v>-5.775793397126364</v>
      </c>
      <c r="E12" s="22">
        <f t="shared" si="2"/>
        <v>0</v>
      </c>
      <c r="F12" s="22"/>
      <c r="G12" s="22"/>
      <c r="H12" s="162"/>
      <c r="I12" s="22"/>
      <c r="J12" s="212">
        <v>203366</v>
      </c>
      <c r="K12" s="212">
        <v>189645.41109712716</v>
      </c>
      <c r="L12" s="212">
        <v>217086.58890287284</v>
      </c>
      <c r="M12" s="30"/>
      <c r="N12" s="30"/>
    </row>
    <row r="13" spans="1:14" s="257" customFormat="1" x14ac:dyDescent="0.2">
      <c r="A13" s="26" t="s">
        <v>30</v>
      </c>
      <c r="B13" s="19">
        <v>187651</v>
      </c>
      <c r="C13" s="27">
        <f t="shared" si="0"/>
        <v>2804</v>
      </c>
      <c r="D13" s="28">
        <f t="shared" si="1"/>
        <v>1.516930217964046</v>
      </c>
      <c r="E13" s="22">
        <f t="shared" si="2"/>
        <v>0</v>
      </c>
      <c r="F13" s="22"/>
      <c r="G13" s="22"/>
      <c r="H13" s="162"/>
      <c r="I13" s="22"/>
      <c r="J13" s="212">
        <v>184847</v>
      </c>
      <c r="K13" s="212">
        <v>171955.84123299932</v>
      </c>
      <c r="L13" s="212">
        <v>197738.15876700068</v>
      </c>
      <c r="M13" s="30"/>
      <c r="N13" s="30"/>
    </row>
    <row r="14" spans="1:14" s="257" customFormat="1" x14ac:dyDescent="0.2">
      <c r="A14" s="26" t="s">
        <v>31</v>
      </c>
      <c r="B14" s="19">
        <v>252146</v>
      </c>
      <c r="C14" s="27">
        <f t="shared" si="0"/>
        <v>4155</v>
      </c>
      <c r="D14" s="28">
        <f t="shared" si="1"/>
        <v>1.6754640289365339</v>
      </c>
      <c r="E14" s="22">
        <f t="shared" si="2"/>
        <v>0</v>
      </c>
      <c r="F14" s="22"/>
      <c r="G14" s="22"/>
      <c r="H14" s="162"/>
      <c r="I14" s="22"/>
      <c r="J14" s="212">
        <v>247991</v>
      </c>
      <c r="K14" s="212">
        <v>233772.50456494695</v>
      </c>
      <c r="L14" s="212">
        <v>262209.49543505308</v>
      </c>
      <c r="M14" s="30"/>
      <c r="N14" s="30"/>
    </row>
    <row r="15" spans="1:14" s="257" customFormat="1" x14ac:dyDescent="0.2">
      <c r="A15" s="26" t="s">
        <v>22</v>
      </c>
      <c r="B15" s="19">
        <v>208642</v>
      </c>
      <c r="C15" s="27">
        <f t="shared" si="0"/>
        <v>8822</v>
      </c>
      <c r="D15" s="28">
        <f t="shared" si="1"/>
        <v>4.414973476128516</v>
      </c>
      <c r="E15" s="22">
        <f t="shared" si="2"/>
        <v>0</v>
      </c>
      <c r="F15" s="22"/>
      <c r="G15" s="22"/>
      <c r="H15" s="162"/>
      <c r="I15" s="22"/>
      <c r="J15" s="212">
        <v>199820</v>
      </c>
      <c r="K15" s="212">
        <v>186346.23801272127</v>
      </c>
      <c r="L15" s="212">
        <v>213293.76198727873</v>
      </c>
      <c r="M15" s="30"/>
      <c r="N15" s="30"/>
    </row>
    <row r="16" spans="1:14" s="257" customFormat="1" x14ac:dyDescent="0.2">
      <c r="A16" s="26" t="s">
        <v>10</v>
      </c>
      <c r="B16" s="19">
        <v>0</v>
      </c>
      <c r="C16" s="27">
        <f t="shared" si="0"/>
        <v>-344</v>
      </c>
      <c r="D16" s="28">
        <f t="shared" si="1"/>
        <v>-100</v>
      </c>
      <c r="E16" s="22">
        <v>0</v>
      </c>
      <c r="F16" s="22"/>
      <c r="G16" s="22"/>
      <c r="H16" s="162"/>
      <c r="I16" s="22"/>
      <c r="J16" s="212">
        <v>344</v>
      </c>
      <c r="K16" s="212">
        <v>0</v>
      </c>
      <c r="L16" s="212">
        <v>741.39181392355886</v>
      </c>
      <c r="M16" s="30"/>
      <c r="N16" s="30"/>
    </row>
    <row r="17" spans="1:14" x14ac:dyDescent="0.2">
      <c r="A17" s="31"/>
      <c r="B17" s="19"/>
      <c r="C17" s="19"/>
      <c r="D17" s="28"/>
      <c r="E17" s="22"/>
      <c r="F17" s="22"/>
      <c r="G17" s="22"/>
      <c r="H17" s="162"/>
      <c r="I17" s="22"/>
      <c r="J17" s="222"/>
      <c r="K17" s="222"/>
      <c r="L17" s="222"/>
    </row>
    <row r="18" spans="1:14" x14ac:dyDescent="0.2">
      <c r="A18" s="11" t="s">
        <v>18</v>
      </c>
      <c r="B18" s="12">
        <v>1076062</v>
      </c>
      <c r="C18" s="13">
        <f>B18-J18</f>
        <v>15959</v>
      </c>
      <c r="D18" s="14">
        <f>C18/J18*100</f>
        <v>1.5054197563821627</v>
      </c>
      <c r="E18" s="15">
        <f>IF(B18&lt;K18,-1,IF(B18&gt;L18,1,0))</f>
        <v>0</v>
      </c>
      <c r="F18" s="15"/>
      <c r="G18" s="15"/>
      <c r="H18" s="163"/>
      <c r="I18" s="15"/>
      <c r="J18" s="282">
        <v>1060103</v>
      </c>
      <c r="K18" s="221">
        <v>1026491.4776258969</v>
      </c>
      <c r="L18" s="221">
        <v>1093714.5223741031</v>
      </c>
    </row>
    <row r="19" spans="1:14" s="257" customFormat="1" x14ac:dyDescent="0.2">
      <c r="A19" s="18"/>
      <c r="B19" s="20"/>
      <c r="C19" s="20"/>
      <c r="D19" s="21"/>
      <c r="E19" s="22"/>
      <c r="F19" s="22"/>
      <c r="G19" s="22"/>
      <c r="H19" s="162"/>
      <c r="I19" s="22"/>
      <c r="J19" s="212"/>
      <c r="K19" s="222"/>
      <c r="L19" s="222"/>
    </row>
    <row r="20" spans="1:14" x14ac:dyDescent="0.2">
      <c r="A20" s="24" t="s">
        <v>19</v>
      </c>
      <c r="B20" s="20">
        <v>603974</v>
      </c>
      <c r="C20" s="25">
        <f t="shared" ref="C20:C22" si="3">B20-J20</f>
        <v>20667</v>
      </c>
      <c r="D20" s="21">
        <f t="shared" ref="D20:D22" si="4">C20/J20*100</f>
        <v>3.5430742302081062</v>
      </c>
      <c r="E20" s="22">
        <f>IF(B20&lt;K20,-1,IF(B20&gt;L20,1,0))</f>
        <v>0</v>
      </c>
      <c r="F20" s="1">
        <f>+B20-F21</f>
        <v>0</v>
      </c>
      <c r="G20" s="1">
        <f>+C20-G21</f>
        <v>0</v>
      </c>
      <c r="H20" s="165">
        <f>+B20/1000</f>
        <v>603.97400000000005</v>
      </c>
      <c r="I20" s="158">
        <f>+C20/1000</f>
        <v>20.667000000000002</v>
      </c>
      <c r="J20" s="282">
        <v>583307</v>
      </c>
      <c r="K20" s="223">
        <v>558775.87075757969</v>
      </c>
      <c r="L20" s="223">
        <v>607838.12924242031</v>
      </c>
      <c r="M20" s="138"/>
    </row>
    <row r="21" spans="1:14" x14ac:dyDescent="0.2">
      <c r="A21" s="26" t="s">
        <v>58</v>
      </c>
      <c r="B21" s="19">
        <v>514765</v>
      </c>
      <c r="C21" s="27">
        <f t="shared" si="3"/>
        <v>45187</v>
      </c>
      <c r="D21" s="28">
        <f t="shared" si="4"/>
        <v>9.6228954508090236</v>
      </c>
      <c r="E21" s="22">
        <f>IF(B21&lt;K21,-1,IF(B21&gt;L21,1,0))</f>
        <v>1</v>
      </c>
      <c r="F21" s="156">
        <f>SUM(B21:B22)</f>
        <v>603974</v>
      </c>
      <c r="G21" s="156">
        <f>SUM(C21:C22)</f>
        <v>20667</v>
      </c>
      <c r="H21" s="165">
        <f>+B21/1000</f>
        <v>514.76499999999999</v>
      </c>
      <c r="I21" s="158">
        <f t="shared" ref="I21:I22" si="5">+C21/1000</f>
        <v>45.186999999999998</v>
      </c>
      <c r="J21" s="222">
        <v>469578</v>
      </c>
      <c r="K21" s="224">
        <v>448867.88241129857</v>
      </c>
      <c r="L21" s="224">
        <v>490288.11758870143</v>
      </c>
      <c r="M21" s="138"/>
      <c r="N21" s="138"/>
    </row>
    <row r="22" spans="1:14" x14ac:dyDescent="0.2">
      <c r="A22" s="26" t="s">
        <v>59</v>
      </c>
      <c r="B22" s="19">
        <v>89209</v>
      </c>
      <c r="C22" s="27">
        <f t="shared" si="3"/>
        <v>-24520</v>
      </c>
      <c r="D22" s="28">
        <f t="shared" si="4"/>
        <v>-21.560024268216548</v>
      </c>
      <c r="E22" s="22">
        <f>IF(B22&lt;K22,-1,IF(B22&gt;L22,1,0))</f>
        <v>-1</v>
      </c>
      <c r="F22" s="22"/>
      <c r="G22" s="22"/>
      <c r="H22" s="165">
        <f>+B22/1000</f>
        <v>89.209000000000003</v>
      </c>
      <c r="I22" s="158">
        <f t="shared" si="5"/>
        <v>-24.52</v>
      </c>
      <c r="J22" s="222">
        <v>113729</v>
      </c>
      <c r="K22" s="224">
        <v>102057.10402735267</v>
      </c>
      <c r="L22" s="224">
        <v>125400.89597264733</v>
      </c>
      <c r="M22" s="138"/>
    </row>
    <row r="23" spans="1:14" x14ac:dyDescent="0.2">
      <c r="A23" s="34"/>
      <c r="B23" s="19"/>
      <c r="C23" s="19"/>
      <c r="D23" s="28"/>
      <c r="E23" s="22"/>
      <c r="F23" s="22"/>
      <c r="G23" s="22"/>
      <c r="H23" s="162"/>
      <c r="I23" s="22"/>
      <c r="J23" s="222"/>
      <c r="K23" s="222"/>
      <c r="L23" s="222"/>
    </row>
    <row r="24" spans="1:14" s="257" customFormat="1" x14ac:dyDescent="0.2">
      <c r="A24" s="24" t="s">
        <v>20</v>
      </c>
      <c r="B24" s="20">
        <v>472088</v>
      </c>
      <c r="C24" s="25">
        <f>B24-J24</f>
        <v>-4708</v>
      </c>
      <c r="D24" s="21">
        <f>C24/J24*100</f>
        <v>-0.98742439114422098</v>
      </c>
      <c r="E24" s="22">
        <f>IF(B24&lt;K24,-1,IF(B24&gt;L24,1,0))</f>
        <v>0</v>
      </c>
      <c r="F24" s="22"/>
      <c r="G24" s="22"/>
      <c r="H24" s="165">
        <f>+B24/1000</f>
        <v>472.08800000000002</v>
      </c>
      <c r="I24" s="22"/>
      <c r="J24" s="215">
        <v>476796</v>
      </c>
      <c r="K24" s="223">
        <v>456680.67664922861</v>
      </c>
      <c r="L24" s="223">
        <v>496911.32335077139</v>
      </c>
    </row>
    <row r="25" spans="1:14" x14ac:dyDescent="0.2">
      <c r="A25" s="31"/>
      <c r="B25" s="19"/>
      <c r="C25" s="19"/>
      <c r="D25" s="28"/>
      <c r="E25" s="22"/>
      <c r="F25" s="22"/>
      <c r="G25" s="22"/>
      <c r="H25" s="162"/>
      <c r="I25" s="22"/>
      <c r="J25" s="282"/>
      <c r="K25" s="282"/>
      <c r="L25" s="282"/>
    </row>
    <row r="26" spans="1:14" ht="12" x14ac:dyDescent="0.2">
      <c r="A26" s="11" t="s">
        <v>133</v>
      </c>
      <c r="B26" s="12">
        <v>514765</v>
      </c>
      <c r="C26" s="13">
        <f>B26-J26</f>
        <v>45187</v>
      </c>
      <c r="D26" s="14">
        <f>C26/J26*100</f>
        <v>9.6228954508090236</v>
      </c>
      <c r="E26" s="15">
        <f>IF(B26&lt;K26,-1,IF(B26&gt;L26,1,0))</f>
        <v>1</v>
      </c>
      <c r="F26" s="15"/>
      <c r="G26" s="15"/>
      <c r="H26" s="163"/>
      <c r="I26" s="15"/>
      <c r="J26" s="282">
        <v>469578</v>
      </c>
      <c r="K26" s="221">
        <v>448867.88241129857</v>
      </c>
      <c r="L26" s="221">
        <v>490288.11758870143</v>
      </c>
    </row>
    <row r="27" spans="1:14" s="257" customFormat="1" x14ac:dyDescent="0.2">
      <c r="A27" s="18"/>
      <c r="B27" s="19"/>
      <c r="C27" s="20"/>
      <c r="D27" s="21"/>
      <c r="E27" s="22"/>
      <c r="F27" s="22"/>
      <c r="G27" s="22"/>
      <c r="H27" s="162"/>
      <c r="I27" s="22"/>
      <c r="J27" s="212"/>
      <c r="K27" s="223"/>
      <c r="L27" s="223"/>
    </row>
    <row r="28" spans="1:14" x14ac:dyDescent="0.2">
      <c r="A28" s="24" t="s">
        <v>21</v>
      </c>
      <c r="B28" s="20">
        <v>514765</v>
      </c>
      <c r="C28" s="25">
        <f t="shared" ref="C28:C34" si="6">B28-J28</f>
        <v>45187</v>
      </c>
      <c r="D28" s="21">
        <f t="shared" ref="D28:D33" si="7">C28/J28*100</f>
        <v>9.6228954508090236</v>
      </c>
      <c r="E28" s="22">
        <f t="shared" ref="E28:E33" si="8">IF(B28&lt;K28,-1,IF(B28&gt;L28,1,0))</f>
        <v>1</v>
      </c>
      <c r="F28" s="1">
        <f>+B28-F29</f>
        <v>0</v>
      </c>
      <c r="G28" s="1" t="e">
        <f>+C28-G29</f>
        <v>#VALUE!</v>
      </c>
      <c r="H28" s="162"/>
      <c r="I28" s="22"/>
      <c r="J28" s="282">
        <v>469578</v>
      </c>
      <c r="K28" s="221">
        <v>448867.88241129857</v>
      </c>
      <c r="L28" s="221">
        <v>490288.11758870143</v>
      </c>
    </row>
    <row r="29" spans="1:14" s="257" customFormat="1" x14ac:dyDescent="0.2">
      <c r="A29" s="26" t="s">
        <v>41</v>
      </c>
      <c r="B29" s="19">
        <v>60165</v>
      </c>
      <c r="C29" s="27">
        <f t="shared" si="6"/>
        <v>7178</v>
      </c>
      <c r="D29" s="28">
        <f t="shared" si="7"/>
        <v>13.546719006548777</v>
      </c>
      <c r="E29" s="22">
        <f t="shared" si="8"/>
        <v>1</v>
      </c>
      <c r="F29" s="156">
        <f>SUM(B29:B34)</f>
        <v>514765</v>
      </c>
      <c r="G29" s="156" t="e">
        <f>SUM(C29:C34)</f>
        <v>#VALUE!</v>
      </c>
      <c r="H29" s="162"/>
      <c r="I29" s="22"/>
      <c r="J29" s="212">
        <v>52987</v>
      </c>
      <c r="K29" s="224">
        <v>46955.109374726468</v>
      </c>
      <c r="L29" s="224">
        <v>59018.890625273532</v>
      </c>
    </row>
    <row r="30" spans="1:14" x14ac:dyDescent="0.2">
      <c r="A30" s="26" t="s">
        <v>29</v>
      </c>
      <c r="B30" s="19">
        <v>122779</v>
      </c>
      <c r="C30" s="27">
        <f t="shared" si="6"/>
        <v>9391</v>
      </c>
      <c r="D30" s="28">
        <f t="shared" si="7"/>
        <v>8.2821815359650053</v>
      </c>
      <c r="E30" s="22">
        <f t="shared" si="8"/>
        <v>0</v>
      </c>
      <c r="F30" s="22"/>
      <c r="G30" s="22"/>
      <c r="H30" s="162"/>
      <c r="I30" s="22"/>
      <c r="J30" s="222">
        <v>113388</v>
      </c>
      <c r="K30" s="224">
        <v>103181.1217105226</v>
      </c>
      <c r="L30" s="224">
        <v>123594.8782894774</v>
      </c>
    </row>
    <row r="31" spans="1:14" x14ac:dyDescent="0.2">
      <c r="A31" s="26" t="s">
        <v>30</v>
      </c>
      <c r="B31" s="19">
        <v>125254</v>
      </c>
      <c r="C31" s="27">
        <f t="shared" si="6"/>
        <v>12271</v>
      </c>
      <c r="D31" s="28">
        <f t="shared" si="7"/>
        <v>10.860925980014692</v>
      </c>
      <c r="E31" s="22">
        <f t="shared" si="8"/>
        <v>1</v>
      </c>
      <c r="F31" s="22"/>
      <c r="G31" s="22"/>
      <c r="H31" s="162"/>
      <c r="I31" s="22"/>
      <c r="J31" s="222">
        <v>112983</v>
      </c>
      <c r="K31" s="224">
        <v>102855.96089250836</v>
      </c>
      <c r="L31" s="224">
        <v>123110.03910749164</v>
      </c>
    </row>
    <row r="32" spans="1:14" x14ac:dyDescent="0.2">
      <c r="A32" s="26" t="s">
        <v>31</v>
      </c>
      <c r="B32" s="19">
        <v>157471</v>
      </c>
      <c r="C32" s="27">
        <f t="shared" si="6"/>
        <v>13311</v>
      </c>
      <c r="D32" s="28">
        <f t="shared" si="7"/>
        <v>9.2334905660377355</v>
      </c>
      <c r="E32" s="22">
        <f t="shared" si="8"/>
        <v>1</v>
      </c>
      <c r="F32" s="22"/>
      <c r="G32" s="22"/>
      <c r="H32" s="162"/>
      <c r="I32" s="22"/>
      <c r="J32" s="222">
        <v>144160</v>
      </c>
      <c r="K32" s="224">
        <v>133538.06928584236</v>
      </c>
      <c r="L32" s="224">
        <v>154781.93071415764</v>
      </c>
    </row>
    <row r="33" spans="1:12" x14ac:dyDescent="0.2">
      <c r="A33" s="26" t="s">
        <v>22</v>
      </c>
      <c r="B33" s="19">
        <v>49096</v>
      </c>
      <c r="C33" s="27">
        <f t="shared" si="6"/>
        <v>3144</v>
      </c>
      <c r="D33" s="28">
        <f t="shared" si="7"/>
        <v>6.8419220055710301</v>
      </c>
      <c r="E33" s="22">
        <f t="shared" si="8"/>
        <v>0</v>
      </c>
      <c r="F33" s="22"/>
      <c r="G33" s="22"/>
      <c r="H33" s="162"/>
      <c r="I33" s="22"/>
      <c r="J33" s="222">
        <v>45952</v>
      </c>
      <c r="K33" s="224">
        <v>39699.79561090401</v>
      </c>
      <c r="L33" s="224">
        <v>52204.20438909599</v>
      </c>
    </row>
    <row r="34" spans="1:12" x14ac:dyDescent="0.2">
      <c r="A34" s="26" t="s">
        <v>10</v>
      </c>
      <c r="B34" s="19" t="s">
        <v>264</v>
      </c>
      <c r="C34" s="27" t="e">
        <f t="shared" si="6"/>
        <v>#VALUE!</v>
      </c>
      <c r="D34" s="28" t="e">
        <f>C34/J34*100</f>
        <v>#VALUE!</v>
      </c>
      <c r="E34" s="22">
        <v>0</v>
      </c>
      <c r="F34" s="22"/>
      <c r="G34" s="22"/>
      <c r="H34" s="162"/>
      <c r="I34" s="22"/>
      <c r="J34" s="222">
        <v>108</v>
      </c>
      <c r="K34" s="224" t="s">
        <v>168</v>
      </c>
      <c r="L34" s="224" t="s">
        <v>168</v>
      </c>
    </row>
    <row r="35" spans="1:12" x14ac:dyDescent="0.2">
      <c r="A35" s="34"/>
      <c r="B35" s="19"/>
      <c r="C35" s="19"/>
      <c r="D35" s="28"/>
      <c r="E35" s="22"/>
      <c r="F35" s="22"/>
      <c r="G35" s="22"/>
      <c r="H35" s="162"/>
      <c r="I35" s="22"/>
      <c r="J35" s="222"/>
      <c r="K35" s="222"/>
      <c r="L35" s="222"/>
    </row>
    <row r="36" spans="1:12" ht="12" x14ac:dyDescent="0.2">
      <c r="A36" s="24" t="s">
        <v>134</v>
      </c>
      <c r="B36" s="20">
        <v>514765</v>
      </c>
      <c r="C36" s="25">
        <f t="shared" ref="C36:C38" si="9">B36-J36</f>
        <v>45187</v>
      </c>
      <c r="D36" s="21">
        <f>C36/J36*100</f>
        <v>9.6228954508090236</v>
      </c>
      <c r="E36" s="22">
        <f>IF(B36&lt;K36,-1,IF(B36&gt;L36,1,0))</f>
        <v>1</v>
      </c>
      <c r="F36" s="1">
        <f>+B36-F37</f>
        <v>0</v>
      </c>
      <c r="G36" s="1">
        <f>+C36-G37</f>
        <v>0</v>
      </c>
      <c r="H36" s="162"/>
      <c r="I36" s="22"/>
      <c r="J36" s="282">
        <v>469578</v>
      </c>
      <c r="K36" s="221">
        <v>448867.88241129857</v>
      </c>
      <c r="L36" s="221">
        <v>490288.11758870143</v>
      </c>
    </row>
    <row r="37" spans="1:12" x14ac:dyDescent="0.2">
      <c r="A37" s="26" t="s">
        <v>23</v>
      </c>
      <c r="B37" s="19">
        <v>187981</v>
      </c>
      <c r="C37" s="27">
        <f t="shared" si="9"/>
        <v>25510</v>
      </c>
      <c r="D37" s="28">
        <f t="shared" ref="D37:D38" si="10">C37/J37*100</f>
        <v>15.701263610121192</v>
      </c>
      <c r="E37" s="22">
        <f>IF(B37&lt;K37,-1,IF(B37&gt;L37,1,0))</f>
        <v>1</v>
      </c>
      <c r="F37" s="156">
        <f>SUM(B37:B38)</f>
        <v>514765</v>
      </c>
      <c r="G37" s="156">
        <f>SUM(C37:C38)</f>
        <v>45187</v>
      </c>
      <c r="H37" s="162"/>
      <c r="I37" s="22"/>
      <c r="J37" s="222">
        <v>162471</v>
      </c>
      <c r="K37" s="224">
        <v>149968.6317769172</v>
      </c>
      <c r="L37" s="224">
        <v>174973.3682230828</v>
      </c>
    </row>
    <row r="38" spans="1:12" x14ac:dyDescent="0.2">
      <c r="A38" s="26" t="s">
        <v>24</v>
      </c>
      <c r="B38" s="19">
        <v>326784</v>
      </c>
      <c r="C38" s="27">
        <f t="shared" si="9"/>
        <v>19677</v>
      </c>
      <c r="D38" s="28">
        <f t="shared" si="10"/>
        <v>6.4072131211597254</v>
      </c>
      <c r="E38" s="22">
        <f>IF(B38&lt;K38,-1,IF(B38&gt;L38,1,0))</f>
        <v>1</v>
      </c>
      <c r="F38" s="22"/>
      <c r="G38" s="22"/>
      <c r="H38" s="162"/>
      <c r="I38" s="22"/>
      <c r="J38" s="222">
        <v>307107</v>
      </c>
      <c r="K38" s="224">
        <v>290026.96794692002</v>
      </c>
      <c r="L38" s="224">
        <v>324187.03205307998</v>
      </c>
    </row>
    <row r="39" spans="1:12" x14ac:dyDescent="0.2">
      <c r="A39" s="34"/>
      <c r="B39" s="19"/>
      <c r="C39" s="19"/>
      <c r="D39" s="28"/>
      <c r="E39" s="22"/>
      <c r="F39" s="22"/>
      <c r="G39" s="22"/>
      <c r="H39" s="162"/>
      <c r="I39" s="22"/>
      <c r="J39" s="222"/>
      <c r="K39" s="224"/>
      <c r="L39" s="224"/>
    </row>
    <row r="40" spans="1:12" ht="12" x14ac:dyDescent="0.2">
      <c r="A40" s="24" t="s">
        <v>135</v>
      </c>
      <c r="B40" s="20">
        <v>514765</v>
      </c>
      <c r="C40" s="25">
        <f t="shared" ref="C40:C47" si="11">B40-J40</f>
        <v>45187</v>
      </c>
      <c r="D40" s="21">
        <f t="shared" ref="D40:D47" si="12">C40/J40*100</f>
        <v>9.6228954508090236</v>
      </c>
      <c r="E40" s="22">
        <f t="shared" ref="E40:E46" si="13">IF(B40&lt;K40,-1,IF(B40&gt;L40,1,0))</f>
        <v>1</v>
      </c>
      <c r="F40" s="1">
        <f>+B40-F41</f>
        <v>0</v>
      </c>
      <c r="G40" s="1">
        <f>+C40-G41</f>
        <v>0</v>
      </c>
      <c r="H40" s="162"/>
      <c r="I40" s="22"/>
      <c r="J40" s="282">
        <v>469578</v>
      </c>
      <c r="K40" s="221">
        <v>448867.88241129857</v>
      </c>
      <c r="L40" s="221">
        <v>490288.11758870143</v>
      </c>
    </row>
    <row r="41" spans="1:12" x14ac:dyDescent="0.2">
      <c r="A41" s="26" t="s">
        <v>51</v>
      </c>
      <c r="B41" s="19">
        <v>76384</v>
      </c>
      <c r="C41" s="27">
        <f t="shared" si="11"/>
        <v>7195</v>
      </c>
      <c r="D41" s="36">
        <f t="shared" si="12"/>
        <v>10.399051872407464</v>
      </c>
      <c r="E41" s="22">
        <f t="shared" si="13"/>
        <v>0</v>
      </c>
      <c r="F41" s="156">
        <f>SUM(B41:B47)</f>
        <v>514765</v>
      </c>
      <c r="G41" s="156">
        <f>SUM(C41:C47)</f>
        <v>45187</v>
      </c>
      <c r="H41" s="162"/>
      <c r="I41" s="22"/>
      <c r="J41" s="222">
        <v>69189</v>
      </c>
      <c r="K41" s="224">
        <v>61038.507287930726</v>
      </c>
      <c r="L41" s="224">
        <v>77339.492712069274</v>
      </c>
    </row>
    <row r="42" spans="1:12" s="257" customFormat="1" x14ac:dyDescent="0.2">
      <c r="A42" s="26" t="s">
        <v>32</v>
      </c>
      <c r="B42" s="19">
        <v>177990</v>
      </c>
      <c r="C42" s="27">
        <f t="shared" si="11"/>
        <v>5319</v>
      </c>
      <c r="D42" s="36">
        <f t="shared" si="12"/>
        <v>3.0804246225480827</v>
      </c>
      <c r="E42" s="22">
        <f t="shared" si="13"/>
        <v>0</v>
      </c>
      <c r="F42" s="22"/>
      <c r="G42" s="22"/>
      <c r="H42" s="162"/>
      <c r="I42" s="22"/>
      <c r="J42" s="212">
        <v>172671</v>
      </c>
      <c r="K42" s="224">
        <v>158443.53294525188</v>
      </c>
      <c r="L42" s="224">
        <v>186898.46705474812</v>
      </c>
    </row>
    <row r="43" spans="1:12" s="257" customFormat="1" x14ac:dyDescent="0.2">
      <c r="A43" s="26" t="s">
        <v>33</v>
      </c>
      <c r="B43" s="19">
        <v>102738</v>
      </c>
      <c r="C43" s="27">
        <f t="shared" si="11"/>
        <v>8154</v>
      </c>
      <c r="D43" s="36">
        <f t="shared" si="12"/>
        <v>8.6209083988835324</v>
      </c>
      <c r="E43" s="22">
        <f t="shared" si="13"/>
        <v>0</v>
      </c>
      <c r="F43" s="22"/>
      <c r="G43" s="22"/>
      <c r="H43" s="162"/>
      <c r="I43" s="22"/>
      <c r="J43" s="212">
        <v>94584</v>
      </c>
      <c r="K43" s="224">
        <v>85397.516162054933</v>
      </c>
      <c r="L43" s="224">
        <v>103770.48383794507</v>
      </c>
    </row>
    <row r="44" spans="1:12" s="257" customFormat="1" x14ac:dyDescent="0.2">
      <c r="A44" s="26" t="s">
        <v>34</v>
      </c>
      <c r="B44" s="19">
        <v>71865</v>
      </c>
      <c r="C44" s="27">
        <f t="shared" si="11"/>
        <v>11431</v>
      </c>
      <c r="D44" s="36">
        <f t="shared" si="12"/>
        <v>18.914849257040739</v>
      </c>
      <c r="E44" s="22">
        <f t="shared" si="13"/>
        <v>1</v>
      </c>
      <c r="F44" s="22"/>
      <c r="G44" s="22"/>
      <c r="H44" s="162"/>
      <c r="I44" s="22"/>
      <c r="J44" s="212">
        <v>60434</v>
      </c>
      <c r="K44" s="224">
        <v>54115.590830138593</v>
      </c>
      <c r="L44" s="224">
        <v>66752.409169861407</v>
      </c>
    </row>
    <row r="45" spans="1:12" s="257" customFormat="1" x14ac:dyDescent="0.2">
      <c r="A45" s="26" t="s">
        <v>117</v>
      </c>
      <c r="B45" s="19">
        <v>21990</v>
      </c>
      <c r="C45" s="27">
        <f t="shared" si="11"/>
        <v>7576</v>
      </c>
      <c r="D45" s="36">
        <f t="shared" si="12"/>
        <v>52.560011100319137</v>
      </c>
      <c r="E45" s="22">
        <f t="shared" si="13"/>
        <v>1</v>
      </c>
      <c r="F45" s="22"/>
      <c r="G45" s="22"/>
      <c r="H45" s="162"/>
      <c r="I45" s="22"/>
      <c r="J45" s="212">
        <v>14414</v>
      </c>
      <c r="K45" s="224">
        <v>10801.669932632511</v>
      </c>
      <c r="L45" s="224">
        <v>18026.330067367489</v>
      </c>
    </row>
    <row r="46" spans="1:12" s="257" customFormat="1" x14ac:dyDescent="0.2">
      <c r="A46" s="26" t="s">
        <v>118</v>
      </c>
      <c r="B46" s="19">
        <v>63319</v>
      </c>
      <c r="C46" s="27">
        <f t="shared" si="11"/>
        <v>5318</v>
      </c>
      <c r="D46" s="36">
        <f t="shared" si="12"/>
        <v>9.16880743435458</v>
      </c>
      <c r="E46" s="22">
        <f t="shared" si="13"/>
        <v>0</v>
      </c>
      <c r="F46" s="22"/>
      <c r="G46" s="22"/>
      <c r="H46" s="162"/>
      <c r="I46" s="22"/>
      <c r="J46" s="212">
        <v>58001</v>
      </c>
      <c r="K46" s="224">
        <v>48361.442336055574</v>
      </c>
      <c r="L46" s="224">
        <v>67640.557663944419</v>
      </c>
    </row>
    <row r="47" spans="1:12" s="257" customFormat="1" x14ac:dyDescent="0.2">
      <c r="A47" s="26" t="s">
        <v>10</v>
      </c>
      <c r="B47" s="19">
        <v>479</v>
      </c>
      <c r="C47" s="27">
        <f t="shared" si="11"/>
        <v>194</v>
      </c>
      <c r="D47" s="36">
        <f t="shared" si="12"/>
        <v>68.070175438596493</v>
      </c>
      <c r="E47" s="22">
        <v>0</v>
      </c>
      <c r="F47" s="22"/>
      <c r="G47" s="22"/>
      <c r="H47" s="162"/>
      <c r="I47" s="22"/>
      <c r="J47" s="212">
        <v>285</v>
      </c>
      <c r="K47" s="224">
        <v>0</v>
      </c>
      <c r="L47" s="224">
        <v>681.68876230511273</v>
      </c>
    </row>
    <row r="48" spans="1:12" x14ac:dyDescent="0.2">
      <c r="A48" s="34"/>
      <c r="B48" s="19"/>
      <c r="C48" s="19"/>
      <c r="D48" s="28"/>
      <c r="E48" s="22"/>
      <c r="F48" s="22"/>
      <c r="G48" s="22"/>
      <c r="H48" s="162"/>
      <c r="I48" s="22"/>
      <c r="J48" s="222"/>
      <c r="K48" s="222"/>
      <c r="L48" s="222"/>
    </row>
    <row r="49" spans="1:13" ht="12" x14ac:dyDescent="0.2">
      <c r="A49" s="24" t="s">
        <v>136</v>
      </c>
      <c r="B49" s="20">
        <v>514765</v>
      </c>
      <c r="C49" s="25">
        <f t="shared" ref="C49:C51" si="14">B49-J49</f>
        <v>45187</v>
      </c>
      <c r="D49" s="21">
        <f t="shared" ref="D49:D51" si="15">C49/J49*100</f>
        <v>9.6228954508090236</v>
      </c>
      <c r="E49" s="22">
        <f>IF(B49&lt;K49,-1,IF(B49&gt;L49,1,0))</f>
        <v>1</v>
      </c>
      <c r="F49" s="1">
        <f>+B49-F50</f>
        <v>0</v>
      </c>
      <c r="G49" s="1">
        <f>+C49-G50</f>
        <v>0</v>
      </c>
      <c r="H49" s="162"/>
      <c r="I49" s="22"/>
      <c r="J49" s="282">
        <v>469578</v>
      </c>
      <c r="K49" s="221">
        <v>448867.88241129857</v>
      </c>
      <c r="L49" s="221">
        <v>490288.11758870143</v>
      </c>
    </row>
    <row r="50" spans="1:13" x14ac:dyDescent="0.2">
      <c r="A50" s="26" t="s">
        <v>25</v>
      </c>
      <c r="B50" s="19">
        <v>460777</v>
      </c>
      <c r="C50" s="27">
        <f t="shared" si="14"/>
        <v>41406</v>
      </c>
      <c r="D50" s="28">
        <f t="shared" si="15"/>
        <v>9.8733579575125603</v>
      </c>
      <c r="E50" s="22">
        <f>IF(B50&lt;K50,-1,IF(B50&gt;L50,1,0))</f>
        <v>1</v>
      </c>
      <c r="F50" s="156">
        <f>SUM(B50:B51)</f>
        <v>514765</v>
      </c>
      <c r="G50" s="156">
        <f>SUM(C50:C51)</f>
        <v>45187</v>
      </c>
      <c r="H50" s="162"/>
      <c r="I50" s="22"/>
      <c r="J50" s="222">
        <v>419371</v>
      </c>
      <c r="K50" s="224">
        <v>399745.58309800678</v>
      </c>
      <c r="L50" s="224">
        <v>438996.41690199322</v>
      </c>
    </row>
    <row r="51" spans="1:13" x14ac:dyDescent="0.2">
      <c r="A51" s="26" t="s">
        <v>26</v>
      </c>
      <c r="B51" s="27">
        <v>53988</v>
      </c>
      <c r="C51" s="27">
        <f t="shared" si="14"/>
        <v>3781</v>
      </c>
      <c r="D51" s="28">
        <f t="shared" si="15"/>
        <v>7.5308223952835265</v>
      </c>
      <c r="E51" s="22">
        <f>IF(B51&lt;K51,-1,IF(B51&gt;L51,1,0))</f>
        <v>0</v>
      </c>
      <c r="F51" s="22"/>
      <c r="G51" s="22"/>
      <c r="H51" s="162"/>
      <c r="I51" s="22"/>
      <c r="J51" s="222">
        <v>50207</v>
      </c>
      <c r="K51" s="224">
        <v>43342.091389070702</v>
      </c>
      <c r="L51" s="224">
        <v>57071.908610929298</v>
      </c>
    </row>
    <row r="52" spans="1:13" x14ac:dyDescent="0.2">
      <c r="A52" s="26"/>
      <c r="B52" s="27"/>
      <c r="C52" s="27"/>
      <c r="D52" s="28"/>
      <c r="E52" s="22"/>
      <c r="F52" s="22"/>
      <c r="G52" s="22"/>
      <c r="H52" s="162"/>
      <c r="I52" s="22"/>
      <c r="J52" s="222"/>
      <c r="K52" s="224"/>
      <c r="L52" s="224"/>
    </row>
    <row r="53" spans="1:13" x14ac:dyDescent="0.2">
      <c r="A53" s="24" t="s">
        <v>265</v>
      </c>
      <c r="B53" s="20">
        <v>514765</v>
      </c>
      <c r="C53" s="25">
        <f t="shared" ref="C53:C55" si="16">B53-J53</f>
        <v>45187</v>
      </c>
      <c r="D53" s="21">
        <f t="shared" ref="D53:D55" si="17">C53/J53*100</f>
        <v>9.6228954508090236</v>
      </c>
      <c r="E53" s="202">
        <f>IF(B53&lt;K53,-1,IF(B53&gt;L53,1,0))</f>
        <v>1</v>
      </c>
      <c r="F53" s="213"/>
      <c r="G53" s="213"/>
      <c r="H53" s="162"/>
      <c r="I53" s="22"/>
      <c r="J53" s="282">
        <v>469578</v>
      </c>
      <c r="K53" s="221">
        <v>448867.88241129857</v>
      </c>
      <c r="L53" s="221">
        <v>490288.11758870143</v>
      </c>
    </row>
    <row r="54" spans="1:13" x14ac:dyDescent="0.2">
      <c r="A54" s="26" t="s">
        <v>266</v>
      </c>
      <c r="B54" s="19">
        <v>232929</v>
      </c>
      <c r="C54" s="27">
        <f t="shared" si="16"/>
        <v>232929</v>
      </c>
      <c r="D54" s="28" t="e">
        <f t="shared" si="17"/>
        <v>#DIV/0!</v>
      </c>
      <c r="E54" s="22">
        <f>IF(B54&lt;K54,-1,IF(B54&gt;L54,1,0))</f>
        <v>1</v>
      </c>
      <c r="F54" s="213"/>
      <c r="G54" s="213"/>
      <c r="H54" s="162"/>
      <c r="I54" s="22"/>
      <c r="J54" s="212"/>
      <c r="K54" s="224"/>
      <c r="L54" s="224"/>
    </row>
    <row r="55" spans="1:13" x14ac:dyDescent="0.2">
      <c r="A55" s="26" t="s">
        <v>267</v>
      </c>
      <c r="B55" s="19">
        <v>281836</v>
      </c>
      <c r="C55" s="27">
        <f t="shared" si="16"/>
        <v>281836</v>
      </c>
      <c r="D55" s="28" t="e">
        <f t="shared" si="17"/>
        <v>#DIV/0!</v>
      </c>
      <c r="E55" s="22">
        <f>IF(B55&lt;K55,-1,IF(B55&gt;L55,1,0))</f>
        <v>1</v>
      </c>
      <c r="F55" s="213"/>
      <c r="G55" s="213"/>
      <c r="H55" s="162"/>
      <c r="I55" s="22"/>
      <c r="J55" s="212"/>
      <c r="K55" s="224"/>
      <c r="L55" s="224"/>
    </row>
    <row r="56" spans="1:13" x14ac:dyDescent="0.2">
      <c r="A56" s="31"/>
      <c r="B56" s="19"/>
      <c r="C56" s="19"/>
      <c r="D56" s="28"/>
      <c r="E56" s="22"/>
      <c r="F56" s="22"/>
      <c r="G56" s="22"/>
      <c r="H56" s="162"/>
      <c r="I56" s="22"/>
      <c r="J56" s="222"/>
      <c r="K56" s="222"/>
      <c r="L56" s="222"/>
    </row>
    <row r="57" spans="1:13" ht="12" x14ac:dyDescent="0.2">
      <c r="A57" s="11" t="s">
        <v>137</v>
      </c>
      <c r="B57" s="12">
        <v>89209</v>
      </c>
      <c r="C57" s="13">
        <f>B57-J57</f>
        <v>-24520</v>
      </c>
      <c r="D57" s="14">
        <f>C57/J57*100</f>
        <v>-21.560024268216548</v>
      </c>
      <c r="E57" s="15">
        <f>IF(B57&lt;K57,-1,IF(B57&gt;L57,1,0))</f>
        <v>-1</v>
      </c>
      <c r="F57" s="15"/>
      <c r="G57" s="15"/>
      <c r="H57" s="163"/>
      <c r="I57" s="15"/>
      <c r="J57" s="283">
        <v>113729</v>
      </c>
      <c r="K57" s="273">
        <v>102057.10402735267</v>
      </c>
      <c r="L57" s="273">
        <v>125400.89597264733</v>
      </c>
    </row>
    <row r="58" spans="1:13" s="257" customFormat="1" x14ac:dyDescent="0.2">
      <c r="A58" s="18"/>
      <c r="B58" s="39"/>
      <c r="C58" s="20"/>
      <c r="D58" s="21"/>
      <c r="E58" s="22"/>
      <c r="F58" s="22"/>
      <c r="G58" s="22"/>
      <c r="H58" s="162"/>
      <c r="I58" s="22"/>
      <c r="J58" s="212"/>
      <c r="K58" s="222"/>
      <c r="L58" s="222"/>
    </row>
    <row r="59" spans="1:13" x14ac:dyDescent="0.2">
      <c r="A59" s="24" t="s">
        <v>42</v>
      </c>
      <c r="B59" s="20">
        <v>89209</v>
      </c>
      <c r="C59" s="25">
        <f t="shared" ref="C59:C63" si="18">B59-J59</f>
        <v>-24520</v>
      </c>
      <c r="D59" s="21">
        <f t="shared" ref="D59:D63" si="19">C59/J59*100</f>
        <v>-21.560024268216548</v>
      </c>
      <c r="E59" s="22">
        <f>IF(B59&lt;K59,-1,IF(B59&gt;L59,1,0))</f>
        <v>-1</v>
      </c>
      <c r="F59" s="1">
        <f>+B59-F61</f>
        <v>0</v>
      </c>
      <c r="G59" s="1">
        <f>+C59-G61</f>
        <v>0</v>
      </c>
      <c r="H59" s="162"/>
      <c r="I59" s="22"/>
      <c r="J59" s="283">
        <v>113729</v>
      </c>
      <c r="K59" s="273">
        <v>102057.10402735267</v>
      </c>
      <c r="L59" s="273">
        <v>125400.89597264733</v>
      </c>
    </row>
    <row r="60" spans="1:13" x14ac:dyDescent="0.2">
      <c r="A60" s="26" t="s">
        <v>73</v>
      </c>
      <c r="B60" s="19">
        <v>74006</v>
      </c>
      <c r="C60" s="27">
        <f t="shared" si="18"/>
        <v>-30422</v>
      </c>
      <c r="D60" s="28">
        <f t="shared" si="19"/>
        <v>-29.132033554219174</v>
      </c>
      <c r="E60" s="22">
        <f>IF(B60&lt;K60,-1,IF(B60&gt;L60,1,0))</f>
        <v>-1</v>
      </c>
      <c r="F60" s="1">
        <f>+B60-F62</f>
        <v>0</v>
      </c>
      <c r="G60" s="1">
        <f>+C60-G62</f>
        <v>0</v>
      </c>
      <c r="H60" s="162"/>
      <c r="I60" s="22"/>
      <c r="J60" s="222">
        <v>104428</v>
      </c>
      <c r="K60" s="224">
        <v>94822.912648936574</v>
      </c>
      <c r="L60" s="224">
        <v>114033.08735106343</v>
      </c>
    </row>
    <row r="61" spans="1:13" ht="22.2" x14ac:dyDescent="0.2">
      <c r="A61" s="40" t="s">
        <v>203</v>
      </c>
      <c r="B61" s="19">
        <v>65841</v>
      </c>
      <c r="C61" s="27">
        <f t="shared" si="18"/>
        <v>-31530</v>
      </c>
      <c r="D61" s="28">
        <f t="shared" si="19"/>
        <v>-32.381304495178235</v>
      </c>
      <c r="E61" s="22">
        <f>IF(B61&lt;K61,-1,IF(B61&gt;L61,1,0))</f>
        <v>-1</v>
      </c>
      <c r="F61" s="156">
        <f>+B60+B63</f>
        <v>89209</v>
      </c>
      <c r="G61" s="156">
        <f>+C60+C63</f>
        <v>-24520</v>
      </c>
      <c r="H61" s="162"/>
      <c r="I61" s="22"/>
      <c r="J61" s="284">
        <v>97371</v>
      </c>
      <c r="K61" s="275">
        <v>88612.608772906213</v>
      </c>
      <c r="L61" s="275">
        <v>106129.39122709379</v>
      </c>
      <c r="M61" s="285"/>
    </row>
    <row r="62" spans="1:13" ht="12" x14ac:dyDescent="0.2">
      <c r="A62" s="40" t="s">
        <v>138</v>
      </c>
      <c r="B62" s="19">
        <v>8165</v>
      </c>
      <c r="C62" s="27">
        <f t="shared" si="18"/>
        <v>1108</v>
      </c>
      <c r="D62" s="28">
        <f t="shared" si="19"/>
        <v>15.700722686694062</v>
      </c>
      <c r="E62" s="22">
        <f>IF(B62&lt;K62,-1,IF(B62&gt;L62,1,0))</f>
        <v>0</v>
      </c>
      <c r="F62" s="156">
        <f>+B62+B61</f>
        <v>74006</v>
      </c>
      <c r="G62" s="156">
        <f>+C62+C61</f>
        <v>-30422</v>
      </c>
      <c r="H62" s="162"/>
      <c r="I62" s="22"/>
      <c r="J62" s="222">
        <v>7057</v>
      </c>
      <c r="K62" s="224">
        <v>4443.811714796293</v>
      </c>
      <c r="L62" s="224">
        <v>9670.188285203707</v>
      </c>
    </row>
    <row r="63" spans="1:13" x14ac:dyDescent="0.2">
      <c r="A63" s="26" t="s">
        <v>74</v>
      </c>
      <c r="B63" s="19">
        <v>15203</v>
      </c>
      <c r="C63" s="27">
        <f t="shared" si="18"/>
        <v>5902</v>
      </c>
      <c r="D63" s="36">
        <f t="shared" si="19"/>
        <v>63.45554241479411</v>
      </c>
      <c r="E63" s="22">
        <f>IF(B63&lt;K63,-1,IF(B63&gt;L63,1,0))</f>
        <v>1</v>
      </c>
      <c r="F63" s="22"/>
      <c r="G63" s="22"/>
      <c r="H63" s="162"/>
      <c r="I63" s="22"/>
      <c r="J63" s="222">
        <v>9301</v>
      </c>
      <c r="K63" s="224">
        <v>6603.4048822238683</v>
      </c>
      <c r="L63" s="224">
        <v>11998.595117776131</v>
      </c>
    </row>
    <row r="64" spans="1:13" x14ac:dyDescent="0.2">
      <c r="A64" s="34"/>
      <c r="B64" s="19"/>
      <c r="C64" s="19"/>
      <c r="D64" s="36"/>
      <c r="E64" s="22"/>
      <c r="F64" s="22"/>
      <c r="G64" s="22"/>
      <c r="H64" s="162"/>
      <c r="I64" s="22"/>
      <c r="J64" s="222"/>
      <c r="K64" s="222"/>
      <c r="L64" s="222"/>
    </row>
    <row r="65" spans="1:12" x14ac:dyDescent="0.2">
      <c r="A65" s="24" t="s">
        <v>43</v>
      </c>
      <c r="B65" s="146">
        <v>89209</v>
      </c>
      <c r="C65" s="25">
        <f t="shared" ref="C65:C71" si="20">B65-J65</f>
        <v>-24520</v>
      </c>
      <c r="D65" s="147">
        <f t="shared" ref="D65:D71" si="21">C65/J65*100</f>
        <v>-21.560024268216548</v>
      </c>
      <c r="E65" s="22">
        <f t="shared" ref="E65:E70" si="22">IF(B65&lt;K65,-1,IF(B65&gt;L65,1,0))</f>
        <v>-1</v>
      </c>
      <c r="F65" s="1">
        <f>+B65-F66</f>
        <v>0</v>
      </c>
      <c r="G65" s="1" t="e">
        <f>+C65-G66</f>
        <v>#VALUE!</v>
      </c>
      <c r="H65" s="162"/>
      <c r="I65" s="22"/>
      <c r="J65" s="283">
        <v>113729</v>
      </c>
      <c r="K65" s="273">
        <v>102057.10402735267</v>
      </c>
      <c r="L65" s="273">
        <v>125400.89597264733</v>
      </c>
    </row>
    <row r="66" spans="1:12" x14ac:dyDescent="0.2">
      <c r="A66" s="26" t="s">
        <v>41</v>
      </c>
      <c r="B66" s="19">
        <v>34096</v>
      </c>
      <c r="C66" s="27">
        <f t="shared" si="20"/>
        <v>1389</v>
      </c>
      <c r="D66" s="28">
        <f t="shared" si="21"/>
        <v>4.2467973216742596</v>
      </c>
      <c r="E66" s="22">
        <f t="shared" si="22"/>
        <v>0</v>
      </c>
      <c r="F66" s="156">
        <f>SUM(B66:B71)</f>
        <v>89209</v>
      </c>
      <c r="G66" s="156" t="e">
        <f>SUM(C66:C71)</f>
        <v>#VALUE!</v>
      </c>
      <c r="H66" s="162"/>
      <c r="I66" s="22"/>
      <c r="J66" s="222">
        <v>32707</v>
      </c>
      <c r="K66" s="224">
        <v>27852.287733562967</v>
      </c>
      <c r="L66" s="224">
        <v>37561.712266437033</v>
      </c>
    </row>
    <row r="67" spans="1:12" x14ac:dyDescent="0.2">
      <c r="A67" s="26" t="s">
        <v>29</v>
      </c>
      <c r="B67" s="19">
        <v>22434</v>
      </c>
      <c r="C67" s="27">
        <f t="shared" si="20"/>
        <v>-10902</v>
      </c>
      <c r="D67" s="28">
        <f t="shared" si="21"/>
        <v>-32.703383729301656</v>
      </c>
      <c r="E67" s="22">
        <f t="shared" si="22"/>
        <v>-1</v>
      </c>
      <c r="F67" s="22"/>
      <c r="G67" s="22"/>
      <c r="H67" s="162"/>
      <c r="I67" s="22"/>
      <c r="J67" s="222">
        <v>33336</v>
      </c>
      <c r="K67" s="224">
        <v>28633.062533028235</v>
      </c>
      <c r="L67" s="224">
        <v>38038.937466971765</v>
      </c>
    </row>
    <row r="68" spans="1:12" x14ac:dyDescent="0.2">
      <c r="A68" s="26" t="s">
        <v>30</v>
      </c>
      <c r="B68" s="19">
        <v>13348</v>
      </c>
      <c r="C68" s="27">
        <f t="shared" si="20"/>
        <v>-9354</v>
      </c>
      <c r="D68" s="28">
        <f t="shared" si="21"/>
        <v>-41.203418201039554</v>
      </c>
      <c r="E68" s="22">
        <f t="shared" si="22"/>
        <v>-1</v>
      </c>
      <c r="F68" s="22"/>
      <c r="G68" s="22"/>
      <c r="H68" s="162"/>
      <c r="I68" s="22"/>
      <c r="J68" s="222">
        <v>22702</v>
      </c>
      <c r="K68" s="224">
        <v>18751.135250901803</v>
      </c>
      <c r="L68" s="224">
        <v>26652.864749098197</v>
      </c>
    </row>
    <row r="69" spans="1:12" s="257" customFormat="1" x14ac:dyDescent="0.2">
      <c r="A69" s="26" t="s">
        <v>31</v>
      </c>
      <c r="B69" s="19">
        <v>14303</v>
      </c>
      <c r="C69" s="27">
        <f t="shared" si="20"/>
        <v>-5384</v>
      </c>
      <c r="D69" s="28">
        <f t="shared" si="21"/>
        <v>-27.347996139584495</v>
      </c>
      <c r="E69" s="22">
        <f t="shared" si="22"/>
        <v>-1</v>
      </c>
      <c r="F69" s="22"/>
      <c r="G69" s="22"/>
      <c r="H69" s="162"/>
      <c r="I69" s="22"/>
      <c r="J69" s="212">
        <v>19687</v>
      </c>
      <c r="K69" s="224">
        <v>15951.369200014204</v>
      </c>
      <c r="L69" s="224">
        <v>23422.630799985796</v>
      </c>
    </row>
    <row r="70" spans="1:12" x14ac:dyDescent="0.2">
      <c r="A70" s="26" t="s">
        <v>22</v>
      </c>
      <c r="B70" s="19">
        <v>5028</v>
      </c>
      <c r="C70" s="27">
        <f t="shared" si="20"/>
        <v>-33</v>
      </c>
      <c r="D70" s="28">
        <f t="shared" si="21"/>
        <v>-0.65204505038529936</v>
      </c>
      <c r="E70" s="22">
        <f t="shared" si="22"/>
        <v>0</v>
      </c>
      <c r="F70" s="22"/>
      <c r="G70" s="22"/>
      <c r="H70" s="162"/>
      <c r="I70" s="22"/>
      <c r="J70" s="222">
        <v>5061</v>
      </c>
      <c r="K70" s="224">
        <v>3276.156147629174</v>
      </c>
      <c r="L70" s="224">
        <v>6845.8438523708264</v>
      </c>
    </row>
    <row r="71" spans="1:12" x14ac:dyDescent="0.2">
      <c r="A71" s="26" t="s">
        <v>10</v>
      </c>
      <c r="B71" s="19" t="s">
        <v>168</v>
      </c>
      <c r="C71" s="27" t="e">
        <f t="shared" si="20"/>
        <v>#VALUE!</v>
      </c>
      <c r="D71" s="28" t="e">
        <f t="shared" si="21"/>
        <v>#VALUE!</v>
      </c>
      <c r="E71" s="22">
        <v>0</v>
      </c>
      <c r="F71" s="22"/>
      <c r="G71" s="22"/>
      <c r="H71" s="162"/>
      <c r="I71" s="22"/>
      <c r="J71" s="222">
        <v>236</v>
      </c>
      <c r="K71" s="224" t="s">
        <v>168</v>
      </c>
      <c r="L71" s="224" t="s">
        <v>168</v>
      </c>
    </row>
    <row r="72" spans="1:12" x14ac:dyDescent="0.2">
      <c r="A72" s="34"/>
      <c r="B72" s="39"/>
      <c r="C72" s="19"/>
      <c r="D72" s="28"/>
      <c r="E72" s="22"/>
      <c r="F72" s="22"/>
      <c r="G72" s="22"/>
      <c r="H72" s="162"/>
      <c r="I72" s="22"/>
      <c r="J72" s="222"/>
      <c r="K72" s="222"/>
      <c r="L72" s="222"/>
    </row>
    <row r="73" spans="1:12" ht="12" x14ac:dyDescent="0.2">
      <c r="A73" s="24" t="s">
        <v>139</v>
      </c>
      <c r="B73" s="146">
        <v>89209</v>
      </c>
      <c r="C73" s="25">
        <f t="shared" ref="C73:C80" si="23">B73-J73</f>
        <v>-24520</v>
      </c>
      <c r="D73" s="147">
        <f t="shared" ref="D73:D80" si="24">C73/J73*100</f>
        <v>-21.560024268216548</v>
      </c>
      <c r="E73" s="22">
        <f t="shared" ref="E73:E78" si="25">IF(B73&lt;K73,-1,IF(B73&gt;L73,1,0))</f>
        <v>-1</v>
      </c>
      <c r="F73" s="1">
        <f>+B73-F74</f>
        <v>0</v>
      </c>
      <c r="G73" s="181">
        <f>+C73-G74</f>
        <v>0</v>
      </c>
      <c r="H73" s="162"/>
      <c r="I73" s="22"/>
      <c r="J73" s="283">
        <v>113729</v>
      </c>
      <c r="K73" s="273">
        <v>102057.10402735267</v>
      </c>
      <c r="L73" s="273">
        <v>125400.89597264733</v>
      </c>
    </row>
    <row r="74" spans="1:12" x14ac:dyDescent="0.2">
      <c r="A74" s="26" t="s">
        <v>51</v>
      </c>
      <c r="B74" s="19">
        <v>11886</v>
      </c>
      <c r="C74" s="27">
        <f t="shared" si="23"/>
        <v>-2101</v>
      </c>
      <c r="D74" s="36">
        <f t="shared" si="24"/>
        <v>-15.021091013083579</v>
      </c>
      <c r="E74" s="22">
        <f t="shared" si="25"/>
        <v>0</v>
      </c>
      <c r="F74" s="156">
        <f>SUM(B74:B80)</f>
        <v>89209</v>
      </c>
      <c r="G74" s="156">
        <f>SUM(C74:C80)</f>
        <v>-24520</v>
      </c>
      <c r="H74" s="162"/>
      <c r="I74" s="22"/>
      <c r="J74" s="222">
        <v>13987</v>
      </c>
      <c r="K74" s="224">
        <v>10970.725368713844</v>
      </c>
      <c r="L74" s="224">
        <v>17003.274631286156</v>
      </c>
    </row>
    <row r="75" spans="1:12" x14ac:dyDescent="0.2">
      <c r="A75" s="26" t="s">
        <v>32</v>
      </c>
      <c r="B75" s="19">
        <v>19115</v>
      </c>
      <c r="C75" s="27">
        <f t="shared" si="23"/>
        <v>-11425</v>
      </c>
      <c r="D75" s="36">
        <f t="shared" si="24"/>
        <v>-37.40995415848068</v>
      </c>
      <c r="E75" s="22">
        <f t="shared" si="25"/>
        <v>-1</v>
      </c>
      <c r="F75" s="22"/>
      <c r="G75" s="22"/>
      <c r="H75" s="162"/>
      <c r="I75" s="22"/>
      <c r="J75" s="222">
        <v>30540</v>
      </c>
      <c r="K75" s="224">
        <v>25173.730806895295</v>
      </c>
      <c r="L75" s="224">
        <v>35906.269193104701</v>
      </c>
    </row>
    <row r="76" spans="1:12" x14ac:dyDescent="0.2">
      <c r="A76" s="26" t="s">
        <v>33</v>
      </c>
      <c r="B76" s="19">
        <v>22803</v>
      </c>
      <c r="C76" s="27">
        <f t="shared" si="23"/>
        <v>-9022</v>
      </c>
      <c r="D76" s="36">
        <f t="shared" si="24"/>
        <v>-28.348782403770624</v>
      </c>
      <c r="E76" s="22">
        <f t="shared" si="25"/>
        <v>-1</v>
      </c>
      <c r="F76" s="22"/>
      <c r="G76" s="22"/>
      <c r="H76" s="162"/>
      <c r="I76" s="22"/>
      <c r="J76" s="222">
        <v>31825</v>
      </c>
      <c r="K76" s="224">
        <v>26930.959291809591</v>
      </c>
      <c r="L76" s="224">
        <v>36719.040708190412</v>
      </c>
    </row>
    <row r="77" spans="1:12" x14ac:dyDescent="0.2">
      <c r="A77" s="26" t="s">
        <v>34</v>
      </c>
      <c r="B77" s="19">
        <v>20796</v>
      </c>
      <c r="C77" s="27">
        <f t="shared" si="23"/>
        <v>-649</v>
      </c>
      <c r="D77" s="36">
        <f t="shared" si="24"/>
        <v>-3.0263464677080907</v>
      </c>
      <c r="E77" s="22">
        <f t="shared" si="25"/>
        <v>0</v>
      </c>
      <c r="F77" s="22"/>
      <c r="G77" s="22"/>
      <c r="H77" s="162"/>
      <c r="I77" s="22"/>
      <c r="J77" s="222">
        <v>21445</v>
      </c>
      <c r="K77" s="224">
        <v>17108.557670993225</v>
      </c>
      <c r="L77" s="224">
        <v>25781.442329006775</v>
      </c>
    </row>
    <row r="78" spans="1:12" s="148" customFormat="1" x14ac:dyDescent="0.2">
      <c r="A78" s="26" t="s">
        <v>117</v>
      </c>
      <c r="B78" s="19">
        <v>7158</v>
      </c>
      <c r="C78" s="27">
        <f t="shared" si="23"/>
        <v>-1602</v>
      </c>
      <c r="D78" s="36">
        <f t="shared" si="24"/>
        <v>-18.287671232876711</v>
      </c>
      <c r="E78" s="22">
        <f t="shared" si="25"/>
        <v>0</v>
      </c>
      <c r="F78" s="22"/>
      <c r="G78" s="22"/>
      <c r="H78" s="162"/>
      <c r="I78" s="22"/>
      <c r="J78" s="228">
        <v>8760</v>
      </c>
      <c r="K78" s="229">
        <v>5529.9384688799164</v>
      </c>
      <c r="L78" s="229">
        <v>11990.061531120084</v>
      </c>
    </row>
    <row r="79" spans="1:12" x14ac:dyDescent="0.2">
      <c r="A79" s="26" t="s">
        <v>118</v>
      </c>
      <c r="B79" s="19">
        <v>7288</v>
      </c>
      <c r="C79" s="27">
        <f t="shared" si="23"/>
        <v>116</v>
      </c>
      <c r="D79" s="36">
        <f t="shared" si="24"/>
        <v>1.6174010039040714</v>
      </c>
      <c r="E79" s="22">
        <f>IF(B79&lt;K79,-1,IF(B79&gt;L79,1,0))</f>
        <v>0</v>
      </c>
      <c r="F79" s="22"/>
      <c r="G79" s="22"/>
      <c r="H79" s="162"/>
      <c r="I79" s="22"/>
      <c r="J79" s="222">
        <v>7172</v>
      </c>
      <c r="K79" s="224">
        <v>4917.3606237798904</v>
      </c>
      <c r="L79" s="224">
        <v>9426.6393762201096</v>
      </c>
    </row>
    <row r="80" spans="1:12" x14ac:dyDescent="0.2">
      <c r="A80" s="26" t="s">
        <v>10</v>
      </c>
      <c r="B80" s="19">
        <v>163</v>
      </c>
      <c r="C80" s="27">
        <f t="shared" si="23"/>
        <v>163</v>
      </c>
      <c r="D80" s="36" t="e">
        <f t="shared" si="24"/>
        <v>#DIV/0!</v>
      </c>
      <c r="E80" s="22">
        <v>0</v>
      </c>
      <c r="F80" s="22"/>
      <c r="G80" s="22"/>
      <c r="H80" s="162"/>
      <c r="I80" s="22"/>
      <c r="J80" s="222">
        <v>0</v>
      </c>
      <c r="K80" s="224">
        <v>0</v>
      </c>
      <c r="L80" s="224">
        <v>0</v>
      </c>
    </row>
    <row r="81" spans="1:12" x14ac:dyDescent="0.2">
      <c r="A81" s="47"/>
      <c r="B81" s="44"/>
      <c r="C81" s="48"/>
      <c r="D81" s="49"/>
      <c r="E81" s="22"/>
      <c r="F81" s="22"/>
      <c r="G81" s="22"/>
      <c r="H81" s="162"/>
      <c r="I81" s="22"/>
      <c r="J81" s="222"/>
      <c r="K81" s="222"/>
      <c r="L81" s="222"/>
    </row>
    <row r="82" spans="1:12" x14ac:dyDescent="0.2">
      <c r="A82" s="11" t="s">
        <v>27</v>
      </c>
      <c r="B82" s="12">
        <v>472088</v>
      </c>
      <c r="C82" s="13">
        <f>B82-J82</f>
        <v>-4708</v>
      </c>
      <c r="D82" s="14">
        <f>C82/J82*100</f>
        <v>-0.98742439114422098</v>
      </c>
      <c r="E82" s="15">
        <f>IF(B82&lt;K82,-1,IF(B82&gt;L82,1,0))</f>
        <v>0</v>
      </c>
      <c r="F82" s="15"/>
      <c r="G82" s="15"/>
      <c r="H82" s="163"/>
      <c r="I82" s="15"/>
      <c r="J82" s="282">
        <v>476796</v>
      </c>
      <c r="K82" s="221">
        <v>456680.67664922861</v>
      </c>
      <c r="L82" s="221">
        <v>496911.32335077139</v>
      </c>
    </row>
    <row r="83" spans="1:12" s="257" customFormat="1" x14ac:dyDescent="0.2">
      <c r="A83" s="18"/>
      <c r="B83" s="19"/>
      <c r="C83" s="20"/>
      <c r="D83" s="21"/>
      <c r="E83" s="22"/>
      <c r="F83" s="22"/>
      <c r="G83" s="22"/>
      <c r="H83" s="162"/>
      <c r="I83" s="22"/>
      <c r="J83" s="212"/>
      <c r="K83" s="222"/>
      <c r="L83" s="222"/>
    </row>
    <row r="84" spans="1:12" x14ac:dyDescent="0.2">
      <c r="A84" s="24" t="s">
        <v>44</v>
      </c>
      <c r="B84" s="41">
        <v>472088</v>
      </c>
      <c r="C84" s="25">
        <f t="shared" ref="C84:C86" si="26">B84-J84</f>
        <v>-4708</v>
      </c>
      <c r="D84" s="42">
        <f t="shared" ref="D84:D86" si="27">C84/J84*100</f>
        <v>-0.98742439114422098</v>
      </c>
      <c r="E84" s="22">
        <f>IF(B84&lt;K84,-1,IF(B84&gt;L84,1,0))</f>
        <v>0</v>
      </c>
      <c r="F84" s="1">
        <f>+B84-F85</f>
        <v>0</v>
      </c>
      <c r="G84" s="1">
        <f>+C84-G85</f>
        <v>0</v>
      </c>
      <c r="H84" s="162"/>
      <c r="I84" s="22"/>
      <c r="J84" s="282">
        <v>476796</v>
      </c>
      <c r="K84" s="221">
        <v>456680.67664922861</v>
      </c>
      <c r="L84" s="221">
        <v>496911.32335077139</v>
      </c>
    </row>
    <row r="85" spans="1:12" s="257" customFormat="1" ht="12" x14ac:dyDescent="0.2">
      <c r="A85" s="26" t="s">
        <v>140</v>
      </c>
      <c r="B85" s="19">
        <v>425162</v>
      </c>
      <c r="C85" s="27">
        <f t="shared" si="26"/>
        <v>20009</v>
      </c>
      <c r="D85" s="28">
        <f t="shared" si="27"/>
        <v>4.9386281232028395</v>
      </c>
      <c r="E85" s="22">
        <f>IF(B85&lt;K85,-1,IF(B85&gt;L85,1,0))</f>
        <v>1</v>
      </c>
      <c r="F85" s="156">
        <f>SUM(B85:B87)</f>
        <v>472088</v>
      </c>
      <c r="G85" s="156">
        <f>SUM(C85:C87)</f>
        <v>-4708</v>
      </c>
      <c r="H85" s="162"/>
      <c r="I85" s="22"/>
      <c r="J85" s="212">
        <v>405153</v>
      </c>
      <c r="K85" s="224">
        <v>386609.69624465698</v>
      </c>
      <c r="L85" s="224">
        <v>423696.30375534302</v>
      </c>
    </row>
    <row r="86" spans="1:12" ht="12" x14ac:dyDescent="0.2">
      <c r="A86" s="50" t="s">
        <v>141</v>
      </c>
      <c r="B86" s="19">
        <v>34467</v>
      </c>
      <c r="C86" s="27">
        <f t="shared" si="26"/>
        <v>-13637</v>
      </c>
      <c r="D86" s="28">
        <f t="shared" si="27"/>
        <v>-28.348993846665561</v>
      </c>
      <c r="E86" s="22">
        <f>IF(B86&lt;K86,-1,IF(B86&gt;L86,1,0))</f>
        <v>-1</v>
      </c>
      <c r="F86" s="22"/>
      <c r="G86" s="22"/>
      <c r="H86" s="162"/>
      <c r="I86" s="22"/>
      <c r="J86" s="222">
        <v>48104</v>
      </c>
      <c r="K86" s="224">
        <v>40188.363296930664</v>
      </c>
      <c r="L86" s="224">
        <v>56019.636703069336</v>
      </c>
    </row>
    <row r="87" spans="1:12" ht="12" x14ac:dyDescent="0.2">
      <c r="A87" s="50" t="s">
        <v>142</v>
      </c>
      <c r="B87" s="19">
        <v>12459</v>
      </c>
      <c r="C87" s="27">
        <f>B87-J87</f>
        <v>-11080</v>
      </c>
      <c r="D87" s="28">
        <f>C87/J87*100</f>
        <v>-47.070818641403626</v>
      </c>
      <c r="E87" s="22">
        <f>IF(B87&lt;K87,-1,IF(B87&gt;L87,1,0))</f>
        <v>-1</v>
      </c>
      <c r="F87" s="22"/>
      <c r="G87" s="22"/>
      <c r="H87" s="162"/>
      <c r="I87" s="22"/>
      <c r="J87" s="222">
        <v>23539</v>
      </c>
      <c r="K87" s="224">
        <v>19158.358603676272</v>
      </c>
      <c r="L87" s="224">
        <v>27919.641396323728</v>
      </c>
    </row>
    <row r="88" spans="1:12" x14ac:dyDescent="0.2">
      <c r="A88" s="34"/>
      <c r="B88" s="19"/>
      <c r="C88" s="19"/>
      <c r="D88" s="28"/>
      <c r="E88" s="22"/>
      <c r="F88" s="22"/>
      <c r="G88" s="22"/>
      <c r="H88" s="162"/>
      <c r="I88" s="22"/>
      <c r="J88" s="222"/>
      <c r="K88" s="222"/>
      <c r="L88" s="222"/>
    </row>
    <row r="89" spans="1:12" s="249" customFormat="1" x14ac:dyDescent="0.2">
      <c r="A89" s="24" t="s">
        <v>45</v>
      </c>
      <c r="B89" s="41">
        <v>472088</v>
      </c>
      <c r="C89" s="25">
        <f t="shared" ref="C89:C95" si="28">B89-J89</f>
        <v>-4708</v>
      </c>
      <c r="D89" s="42">
        <f t="shared" ref="D89:D95" si="29">C89/J89*100</f>
        <v>-0.98742439114422098</v>
      </c>
      <c r="E89" s="22">
        <f t="shared" ref="E89:E94" si="30">IF(B89&lt;K89,-1,IF(B89&gt;L89,1,0))</f>
        <v>0</v>
      </c>
      <c r="F89" s="1">
        <f>+B89-F90</f>
        <v>0</v>
      </c>
      <c r="G89" s="181" t="e">
        <f>+C89-G90</f>
        <v>#VALUE!</v>
      </c>
      <c r="H89" s="162"/>
      <c r="I89" s="22"/>
      <c r="J89" s="282">
        <v>476796</v>
      </c>
      <c r="K89" s="221">
        <v>456680.67664922861</v>
      </c>
      <c r="L89" s="221">
        <v>496911.32335077139</v>
      </c>
    </row>
    <row r="90" spans="1:12" s="249" customFormat="1" x14ac:dyDescent="0.2">
      <c r="A90" s="26" t="s">
        <v>41</v>
      </c>
      <c r="B90" s="19">
        <v>141742</v>
      </c>
      <c r="C90" s="27">
        <f t="shared" si="28"/>
        <v>3701</v>
      </c>
      <c r="D90" s="28">
        <f t="shared" si="29"/>
        <v>2.6810875029882428</v>
      </c>
      <c r="E90" s="22">
        <f t="shared" si="30"/>
        <v>0</v>
      </c>
      <c r="F90" s="156">
        <f>SUM(B90:B95)</f>
        <v>472088</v>
      </c>
      <c r="G90" s="156" t="e">
        <f>SUM(C90:C95)</f>
        <v>#VALUE!</v>
      </c>
      <c r="H90" s="162"/>
      <c r="I90" s="22"/>
      <c r="J90" s="286">
        <v>138041</v>
      </c>
      <c r="K90" s="224">
        <v>128291.80849128781</v>
      </c>
      <c r="L90" s="224">
        <v>147790.19150871219</v>
      </c>
    </row>
    <row r="91" spans="1:12" s="249" customFormat="1" x14ac:dyDescent="0.2">
      <c r="A91" s="26" t="s">
        <v>29</v>
      </c>
      <c r="B91" s="19">
        <v>46407</v>
      </c>
      <c r="C91" s="27">
        <f t="shared" si="28"/>
        <v>-10235</v>
      </c>
      <c r="D91" s="28">
        <f t="shared" si="29"/>
        <v>-18.069630309664205</v>
      </c>
      <c r="E91" s="22">
        <f t="shared" si="30"/>
        <v>-1</v>
      </c>
      <c r="F91" s="22"/>
      <c r="G91" s="22"/>
      <c r="H91" s="162"/>
      <c r="I91" s="22"/>
      <c r="J91" s="286">
        <v>56642</v>
      </c>
      <c r="K91" s="224">
        <v>49995.6234682754</v>
      </c>
      <c r="L91" s="224">
        <v>63288.3765317246</v>
      </c>
    </row>
    <row r="92" spans="1:12" s="38" customFormat="1" x14ac:dyDescent="0.2">
      <c r="A92" s="26" t="s">
        <v>30</v>
      </c>
      <c r="B92" s="19">
        <v>49049</v>
      </c>
      <c r="C92" s="27">
        <f t="shared" si="28"/>
        <v>-113</v>
      </c>
      <c r="D92" s="28">
        <f t="shared" si="29"/>
        <v>-0.22985232496643748</v>
      </c>
      <c r="E92" s="22">
        <f t="shared" si="30"/>
        <v>0</v>
      </c>
      <c r="F92" s="22"/>
      <c r="G92" s="22"/>
      <c r="H92" s="162"/>
      <c r="I92" s="22"/>
      <c r="J92" s="225">
        <v>49162</v>
      </c>
      <c r="K92" s="224">
        <v>43818.501119319109</v>
      </c>
      <c r="L92" s="224">
        <v>54505.498880680891</v>
      </c>
    </row>
    <row r="93" spans="1:12" s="38" customFormat="1" x14ac:dyDescent="0.2">
      <c r="A93" s="26" t="s">
        <v>31</v>
      </c>
      <c r="B93" s="19">
        <v>80372</v>
      </c>
      <c r="C93" s="27">
        <f t="shared" si="28"/>
        <v>-3772</v>
      </c>
      <c r="D93" s="28">
        <f t="shared" si="29"/>
        <v>-4.4827914052101159</v>
      </c>
      <c r="E93" s="22">
        <f t="shared" si="30"/>
        <v>0</v>
      </c>
      <c r="F93" s="22"/>
      <c r="G93" s="22"/>
      <c r="H93" s="162"/>
      <c r="I93" s="22"/>
      <c r="J93" s="225">
        <v>84144</v>
      </c>
      <c r="K93" s="224">
        <v>76342.07243002468</v>
      </c>
      <c r="L93" s="224">
        <v>91945.92756997532</v>
      </c>
    </row>
    <row r="94" spans="1:12" s="38" customFormat="1" x14ac:dyDescent="0.2">
      <c r="A94" s="26" t="s">
        <v>22</v>
      </c>
      <c r="B94" s="19">
        <v>154518</v>
      </c>
      <c r="C94" s="27">
        <f t="shared" si="28"/>
        <v>5711</v>
      </c>
      <c r="D94" s="28">
        <f t="shared" si="29"/>
        <v>3.8378570900562474</v>
      </c>
      <c r="E94" s="22">
        <f t="shared" si="30"/>
        <v>0</v>
      </c>
      <c r="F94" s="22"/>
      <c r="G94" s="22"/>
      <c r="H94" s="162"/>
      <c r="I94" s="22"/>
      <c r="J94" s="225">
        <v>148807</v>
      </c>
      <c r="K94" s="224">
        <v>137668.24574392679</v>
      </c>
      <c r="L94" s="224">
        <v>159945.75425607321</v>
      </c>
    </row>
    <row r="95" spans="1:12" s="38" customFormat="1" x14ac:dyDescent="0.2">
      <c r="A95" s="26" t="s">
        <v>10</v>
      </c>
      <c r="B95" s="19" t="s">
        <v>168</v>
      </c>
      <c r="C95" s="27" t="e">
        <f t="shared" si="28"/>
        <v>#VALUE!</v>
      </c>
      <c r="D95" s="28" t="e">
        <f t="shared" si="29"/>
        <v>#VALUE!</v>
      </c>
      <c r="E95" s="22">
        <v>0</v>
      </c>
      <c r="F95" s="22"/>
      <c r="G95" s="22"/>
      <c r="H95" s="162"/>
      <c r="I95" s="22"/>
      <c r="J95" s="225">
        <v>0</v>
      </c>
      <c r="K95" s="224">
        <v>0</v>
      </c>
      <c r="L95" s="224">
        <v>0</v>
      </c>
    </row>
    <row r="96" spans="1:12" s="38" customFormat="1" x14ac:dyDescent="0.2">
      <c r="A96" s="34"/>
      <c r="B96" s="39"/>
      <c r="C96" s="19"/>
      <c r="D96" s="28"/>
      <c r="E96" s="22"/>
      <c r="F96" s="22"/>
      <c r="G96" s="22"/>
      <c r="H96" s="162"/>
      <c r="I96" s="22"/>
      <c r="J96" s="225"/>
      <c r="K96" s="212"/>
      <c r="L96" s="212"/>
    </row>
    <row r="97" spans="1:12" s="38" customFormat="1" ht="12" x14ac:dyDescent="0.2">
      <c r="A97" s="24" t="s">
        <v>143</v>
      </c>
      <c r="B97" s="146">
        <v>472088</v>
      </c>
      <c r="C97" s="25">
        <f t="shared" ref="C97:C104" si="31">B97-J97</f>
        <v>-4708</v>
      </c>
      <c r="D97" s="147">
        <f t="shared" ref="D97:D104" si="32">C97/J97*100</f>
        <v>-0.98742439114422098</v>
      </c>
      <c r="E97" s="22">
        <f t="shared" ref="E97:E103" si="33">IF(B97&lt;K97,-1,IF(B97&gt;L97,1,0))</f>
        <v>0</v>
      </c>
      <c r="F97" s="1">
        <f>+B97-F98</f>
        <v>0</v>
      </c>
      <c r="G97" s="181">
        <f>+C97-G98</f>
        <v>7.2759576141834259E-12</v>
      </c>
      <c r="H97" s="162"/>
      <c r="I97" s="22"/>
      <c r="J97" s="282">
        <v>476796</v>
      </c>
      <c r="K97" s="221">
        <v>456680.67664922861</v>
      </c>
      <c r="L97" s="221">
        <v>496911.32335077139</v>
      </c>
    </row>
    <row r="98" spans="1:12" s="38" customFormat="1" x14ac:dyDescent="0.2">
      <c r="A98" s="26" t="s">
        <v>51</v>
      </c>
      <c r="B98" s="19">
        <v>118973</v>
      </c>
      <c r="C98" s="27">
        <f t="shared" si="31"/>
        <v>-6857</v>
      </c>
      <c r="D98" s="36">
        <f t="shared" si="32"/>
        <v>-5.4494158785663194</v>
      </c>
      <c r="E98" s="22">
        <f t="shared" si="33"/>
        <v>0</v>
      </c>
      <c r="F98" s="156">
        <f>SUM(B98:B104)</f>
        <v>472088</v>
      </c>
      <c r="G98" s="156">
        <f>SUM(C98:C104)</f>
        <v>-4708.0000000000073</v>
      </c>
      <c r="H98" s="162"/>
      <c r="I98" s="22"/>
      <c r="J98" s="225">
        <v>125830</v>
      </c>
      <c r="K98" s="224">
        <v>116153.43369058239</v>
      </c>
      <c r="L98" s="224">
        <v>135506.5663094176</v>
      </c>
    </row>
    <row r="99" spans="1:12" s="38" customFormat="1" x14ac:dyDescent="0.2">
      <c r="A99" s="26" t="s">
        <v>32</v>
      </c>
      <c r="B99" s="19">
        <v>134824</v>
      </c>
      <c r="C99" s="27">
        <f t="shared" si="31"/>
        <v>-2510</v>
      </c>
      <c r="D99" s="36">
        <f t="shared" si="32"/>
        <v>-1.8276610307716952</v>
      </c>
      <c r="E99" s="22">
        <f t="shared" si="33"/>
        <v>0</v>
      </c>
      <c r="F99" s="22"/>
      <c r="G99" s="22"/>
      <c r="H99" s="162"/>
      <c r="I99" s="22"/>
      <c r="J99" s="225">
        <v>137334</v>
      </c>
      <c r="K99" s="224">
        <v>127001.25382626525</v>
      </c>
      <c r="L99" s="224">
        <v>147666.74617373475</v>
      </c>
    </row>
    <row r="100" spans="1:12" s="38" customFormat="1" x14ac:dyDescent="0.2">
      <c r="A100" s="26" t="s">
        <v>33</v>
      </c>
      <c r="B100" s="19">
        <v>132782</v>
      </c>
      <c r="C100" s="27">
        <f t="shared" si="31"/>
        <v>2894</v>
      </c>
      <c r="D100" s="36">
        <f t="shared" si="32"/>
        <v>2.2280734170978072</v>
      </c>
      <c r="E100" s="22">
        <f t="shared" si="33"/>
        <v>0</v>
      </c>
      <c r="F100" s="22"/>
      <c r="G100" s="22"/>
      <c r="H100" s="162"/>
      <c r="I100" s="22"/>
      <c r="J100" s="225">
        <v>129888</v>
      </c>
      <c r="K100" s="224">
        <v>120012.68460444907</v>
      </c>
      <c r="L100" s="224">
        <v>139763.31539555092</v>
      </c>
    </row>
    <row r="101" spans="1:12" s="38" customFormat="1" x14ac:dyDescent="0.2">
      <c r="A101" s="26" t="s">
        <v>34</v>
      </c>
      <c r="B101" s="19">
        <v>44275.999999999993</v>
      </c>
      <c r="C101" s="27">
        <f t="shared" si="31"/>
        <v>-1555.0000000000073</v>
      </c>
      <c r="D101" s="36">
        <f t="shared" si="32"/>
        <v>-3.3929000021819449</v>
      </c>
      <c r="E101" s="22">
        <f t="shared" si="33"/>
        <v>0</v>
      </c>
      <c r="F101" s="22"/>
      <c r="G101" s="22"/>
      <c r="H101" s="162"/>
      <c r="I101" s="22"/>
      <c r="J101" s="225">
        <v>45831</v>
      </c>
      <c r="K101" s="224">
        <v>40152.384910482055</v>
      </c>
      <c r="L101" s="224">
        <v>51509.615089517945</v>
      </c>
    </row>
    <row r="102" spans="1:12" s="38" customFormat="1" x14ac:dyDescent="0.2">
      <c r="A102" s="26" t="s">
        <v>117</v>
      </c>
      <c r="B102" s="19">
        <v>24576</v>
      </c>
      <c r="C102" s="27">
        <f t="shared" si="31"/>
        <v>3492</v>
      </c>
      <c r="D102" s="36">
        <f t="shared" si="32"/>
        <v>16.562322140011382</v>
      </c>
      <c r="E102" s="22">
        <f t="shared" si="33"/>
        <v>0</v>
      </c>
      <c r="F102" s="22"/>
      <c r="G102" s="22"/>
      <c r="H102" s="162"/>
      <c r="I102" s="22"/>
      <c r="J102" s="225">
        <v>21084</v>
      </c>
      <c r="K102" s="224">
        <v>17403.861784567627</v>
      </c>
      <c r="L102" s="224">
        <v>24764.138215432373</v>
      </c>
    </row>
    <row r="103" spans="1:12" s="38" customFormat="1" x14ac:dyDescent="0.2">
      <c r="A103" s="26" t="s">
        <v>118</v>
      </c>
      <c r="B103" s="19">
        <v>16287</v>
      </c>
      <c r="C103" s="27">
        <f t="shared" si="31"/>
        <v>-108</v>
      </c>
      <c r="D103" s="36">
        <f t="shared" si="32"/>
        <v>-0.65873741994510515</v>
      </c>
      <c r="E103" s="22">
        <f t="shared" si="33"/>
        <v>0</v>
      </c>
      <c r="F103" s="22"/>
      <c r="G103" s="22"/>
      <c r="H103" s="162"/>
      <c r="I103" s="22"/>
      <c r="J103" s="225">
        <v>16395</v>
      </c>
      <c r="K103" s="224">
        <v>12983.275482451403</v>
      </c>
      <c r="L103" s="224">
        <v>19806.724517548595</v>
      </c>
    </row>
    <row r="104" spans="1:12" s="249" customFormat="1" x14ac:dyDescent="0.2">
      <c r="A104" s="26" t="s">
        <v>10</v>
      </c>
      <c r="B104" s="19">
        <v>370</v>
      </c>
      <c r="C104" s="27">
        <f t="shared" si="31"/>
        <v>-64</v>
      </c>
      <c r="D104" s="36">
        <f t="shared" si="32"/>
        <v>-14.746543778801843</v>
      </c>
      <c r="E104" s="22">
        <v>0</v>
      </c>
      <c r="F104" s="22"/>
      <c r="G104" s="22"/>
      <c r="H104" s="162"/>
      <c r="I104" s="22"/>
      <c r="J104" s="286">
        <v>434</v>
      </c>
      <c r="K104" s="224">
        <v>0</v>
      </c>
      <c r="L104" s="224">
        <v>871.9345144552691</v>
      </c>
    </row>
    <row r="105" spans="1:12" x14ac:dyDescent="0.2">
      <c r="A105" s="51"/>
      <c r="B105" s="52"/>
      <c r="C105" s="53"/>
      <c r="D105" s="54"/>
      <c r="E105" s="22"/>
      <c r="F105" s="22"/>
      <c r="G105" s="22"/>
      <c r="H105" s="162"/>
      <c r="I105" s="22"/>
      <c r="J105" s="222"/>
      <c r="K105" s="222"/>
      <c r="L105" s="222"/>
    </row>
    <row r="106" spans="1:12" x14ac:dyDescent="0.2">
      <c r="A106" s="55" t="s">
        <v>57</v>
      </c>
      <c r="B106" s="56"/>
      <c r="C106" s="57"/>
      <c r="D106" s="58"/>
      <c r="E106" s="15"/>
      <c r="F106" s="15"/>
      <c r="G106" s="15"/>
      <c r="H106" s="163"/>
      <c r="I106" s="15"/>
      <c r="K106" s="59"/>
      <c r="L106" s="59"/>
    </row>
    <row r="107" spans="1:12" s="257" customFormat="1" x14ac:dyDescent="0.2">
      <c r="A107" s="60"/>
      <c r="B107" s="61"/>
      <c r="C107" s="62"/>
      <c r="D107" s="21"/>
      <c r="E107" s="22"/>
      <c r="F107" s="22"/>
      <c r="G107" s="22"/>
      <c r="H107" s="162"/>
      <c r="I107" s="22"/>
      <c r="K107" s="23"/>
      <c r="L107" s="23"/>
    </row>
    <row r="108" spans="1:12" x14ac:dyDescent="0.2">
      <c r="A108" s="63" t="s">
        <v>35</v>
      </c>
      <c r="B108" s="61"/>
      <c r="C108" s="64"/>
      <c r="D108" s="65"/>
      <c r="E108" s="22"/>
      <c r="F108" s="22"/>
      <c r="G108" s="22"/>
      <c r="H108" s="162"/>
      <c r="I108" s="22"/>
      <c r="K108" s="23"/>
      <c r="L108" s="23"/>
    </row>
    <row r="109" spans="1:12" s="257" customFormat="1" x14ac:dyDescent="0.2">
      <c r="A109" s="66" t="s">
        <v>28</v>
      </c>
      <c r="B109" s="67">
        <v>56.128178487856651</v>
      </c>
      <c r="C109" s="54">
        <f t="shared" ref="C109:C111" si="34">B109-J109</f>
        <v>1.1045628580546349</v>
      </c>
      <c r="D109" s="54">
        <f t="shared" ref="D109:D111" si="35">C109/J109*100</f>
        <v>2.0074341633347323</v>
      </c>
      <c r="E109" s="22">
        <f>IF(B109&lt;K109,-1,IF(B109&gt;L109,1,0))</f>
        <v>0</v>
      </c>
      <c r="F109" s="22"/>
      <c r="G109" s="22"/>
      <c r="H109" s="162"/>
      <c r="I109" s="22"/>
      <c r="J109" s="68">
        <v>55.023615629802016</v>
      </c>
      <c r="K109" s="68">
        <v>53.641824105182323</v>
      </c>
      <c r="L109" s="68">
        <v>56.405407154421702</v>
      </c>
    </row>
    <row r="110" spans="1:12" s="257" customFormat="1" ht="12" x14ac:dyDescent="0.2">
      <c r="A110" s="66" t="s">
        <v>144</v>
      </c>
      <c r="B110" s="67">
        <v>47.837856926459629</v>
      </c>
      <c r="C110" s="54">
        <f t="shared" si="34"/>
        <v>3.5423497917755498</v>
      </c>
      <c r="D110" s="54">
        <f t="shared" si="35"/>
        <v>7.9970859821172109</v>
      </c>
      <c r="E110" s="22">
        <f>IF(B110&lt;K110,-1,IF(B110&gt;L110,1,0))</f>
        <v>1</v>
      </c>
      <c r="F110" s="22"/>
      <c r="G110" s="22"/>
      <c r="H110" s="162"/>
      <c r="I110" s="22"/>
      <c r="J110" s="68">
        <v>44.29550713468408</v>
      </c>
      <c r="K110" s="68">
        <v>42.914672107890667</v>
      </c>
      <c r="L110" s="68">
        <v>45.676342161477493</v>
      </c>
    </row>
    <row r="111" spans="1:12" s="257" customFormat="1" x14ac:dyDescent="0.2">
      <c r="A111" s="66" t="s">
        <v>37</v>
      </c>
      <c r="B111" s="67">
        <v>43.871821512143349</v>
      </c>
      <c r="C111" s="54">
        <f t="shared" si="34"/>
        <v>-1.104562858054642</v>
      </c>
      <c r="D111" s="54">
        <f t="shared" si="35"/>
        <v>-2.4558729509314259</v>
      </c>
      <c r="E111" s="22">
        <f>IF(B111&lt;K111,-1,IF(B111&gt;L111,1,0))</f>
        <v>0</v>
      </c>
      <c r="F111" s="22"/>
      <c r="G111" s="22"/>
      <c r="H111" s="162"/>
      <c r="I111" s="22"/>
      <c r="J111" s="68">
        <v>44.976384370197991</v>
      </c>
      <c r="K111" s="68">
        <v>43.594592845578298</v>
      </c>
      <c r="L111" s="68">
        <v>46.358175894817684</v>
      </c>
    </row>
    <row r="112" spans="1:12" s="257" customFormat="1" x14ac:dyDescent="0.2">
      <c r="A112" s="69"/>
      <c r="B112" s="67"/>
      <c r="C112" s="54"/>
      <c r="D112" s="54"/>
      <c r="E112" s="22"/>
      <c r="F112" s="22"/>
      <c r="G112" s="22"/>
      <c r="H112" s="162"/>
      <c r="I112" s="22"/>
      <c r="J112" s="191"/>
      <c r="K112" s="191"/>
      <c r="L112" s="191"/>
    </row>
    <row r="113" spans="1:12" s="257" customFormat="1" x14ac:dyDescent="0.2">
      <c r="A113" s="63" t="s">
        <v>36</v>
      </c>
      <c r="B113" s="64"/>
      <c r="C113" s="65"/>
      <c r="D113" s="65"/>
      <c r="E113" s="22"/>
      <c r="F113" s="22"/>
      <c r="G113" s="22"/>
      <c r="H113" s="162"/>
      <c r="I113" s="22"/>
      <c r="J113" s="191"/>
      <c r="K113" s="191"/>
      <c r="L113" s="191"/>
    </row>
    <row r="114" spans="1:12" s="257" customFormat="1" ht="12" x14ac:dyDescent="0.2">
      <c r="A114" s="66" t="s">
        <v>145</v>
      </c>
      <c r="B114" s="67">
        <v>14.77033779599784</v>
      </c>
      <c r="C114" s="54">
        <f t="shared" ref="C114:C115" si="36">B114-J114</f>
        <v>-4.72694236693523</v>
      </c>
      <c r="D114" s="54">
        <f t="shared" ref="D114:D115" si="37">C114/J114*100</f>
        <v>-24.244111627024665</v>
      </c>
      <c r="E114" s="22">
        <f>IF(B114&lt;K114,-1,IF(B114&gt;L114,1,0))</f>
        <v>-1</v>
      </c>
      <c r="F114" s="22"/>
      <c r="G114" s="22"/>
      <c r="H114" s="162"/>
      <c r="I114" s="22"/>
      <c r="J114" s="68">
        <v>19.49728016293307</v>
      </c>
      <c r="K114" s="68">
        <v>17.789431165824567</v>
      </c>
      <c r="L114" s="68">
        <v>21.205129160041576</v>
      </c>
    </row>
    <row r="115" spans="1:12" s="257" customFormat="1" ht="12" x14ac:dyDescent="0.2">
      <c r="A115" s="66" t="s">
        <v>220</v>
      </c>
      <c r="B115" s="67">
        <v>23.709133174606851</v>
      </c>
      <c r="C115" s="54">
        <f t="shared" si="36"/>
        <v>-4.3954498322831768</v>
      </c>
      <c r="D115" s="54">
        <f t="shared" si="37"/>
        <v>-15.639619457102787</v>
      </c>
      <c r="E115" s="22">
        <f>IF(B115&lt;K115,-1,IF(B115&gt;L115,1,0))</f>
        <v>-1</v>
      </c>
      <c r="F115" s="22"/>
      <c r="G115" s="22"/>
      <c r="H115" s="162"/>
      <c r="I115" s="22"/>
      <c r="J115" s="68">
        <v>28.104583006890028</v>
      </c>
      <c r="K115" s="68">
        <v>25.971835340081661</v>
      </c>
      <c r="L115" s="68">
        <v>30.237330673698391</v>
      </c>
    </row>
    <row r="116" spans="1:12" s="257" customFormat="1" x14ac:dyDescent="0.2">
      <c r="A116" s="69"/>
      <c r="B116" s="67"/>
      <c r="C116" s="54"/>
      <c r="D116" s="54"/>
      <c r="E116" s="22"/>
      <c r="F116" s="22"/>
      <c r="G116" s="22"/>
      <c r="H116" s="162"/>
      <c r="I116" s="22"/>
      <c r="J116" s="191"/>
      <c r="K116" s="191"/>
      <c r="L116" s="191"/>
    </row>
    <row r="117" spans="1:12" s="257" customFormat="1" x14ac:dyDescent="0.2">
      <c r="A117" s="63" t="s">
        <v>56</v>
      </c>
      <c r="B117" s="64"/>
      <c r="C117" s="65"/>
      <c r="D117" s="65"/>
      <c r="E117" s="22"/>
      <c r="F117" s="22"/>
      <c r="G117" s="22"/>
      <c r="H117" s="162"/>
      <c r="I117" s="22"/>
      <c r="J117" s="191"/>
      <c r="K117" s="191"/>
      <c r="L117" s="191"/>
    </row>
    <row r="118" spans="1:12" s="257" customFormat="1" ht="12" x14ac:dyDescent="0.2">
      <c r="A118" s="66" t="s">
        <v>221</v>
      </c>
      <c r="B118" s="67">
        <v>63.482171476304714</v>
      </c>
      <c r="C118" s="54">
        <f t="shared" ref="C118:C119" si="38">B118-J118</f>
        <v>-1.9184648397066866</v>
      </c>
      <c r="D118" s="54">
        <f t="shared" ref="D118:D119" si="39">C118/J118*100</f>
        <v>-2.9334039357611075</v>
      </c>
      <c r="E118" s="22">
        <f>IF(B118&lt;K118,-1,IF(B118&gt;L118,1,0))</f>
        <v>0</v>
      </c>
      <c r="F118" s="22"/>
      <c r="G118" s="22"/>
      <c r="H118" s="162"/>
      <c r="I118" s="22"/>
      <c r="J118" s="68">
        <v>65.400636316011401</v>
      </c>
      <c r="K118" s="68">
        <v>63.211031511971314</v>
      </c>
      <c r="L118" s="68">
        <v>67.590241120051473</v>
      </c>
    </row>
    <row r="119" spans="1:12" x14ac:dyDescent="0.2">
      <c r="A119" s="66" t="s">
        <v>77</v>
      </c>
      <c r="B119" s="67">
        <v>17.516148145270172</v>
      </c>
      <c r="C119" s="54">
        <f t="shared" si="38"/>
        <v>-7.4341263565165363</v>
      </c>
      <c r="D119" s="54">
        <f t="shared" si="39"/>
        <v>-29.795769805996215</v>
      </c>
      <c r="E119" s="22">
        <f>IF(B119&lt;K119,-1,IF(B119&gt;L119,1,0))</f>
        <v>-1</v>
      </c>
      <c r="F119" s="22"/>
      <c r="G119" s="22"/>
      <c r="H119" s="162"/>
      <c r="I119" s="22"/>
      <c r="J119" s="68">
        <v>24.950274501786708</v>
      </c>
      <c r="K119" s="68">
        <v>22.899451029661122</v>
      </c>
      <c r="L119" s="68">
        <v>27.001097973912298</v>
      </c>
    </row>
    <row r="120" spans="1:12" ht="12" x14ac:dyDescent="0.2">
      <c r="A120" s="66" t="s">
        <v>268</v>
      </c>
      <c r="B120" s="67">
        <v>54.750420094606277</v>
      </c>
      <c r="C120" s="54">
        <f t="shared" ref="C120" si="40">B120-J120</f>
        <v>54.750420094606277</v>
      </c>
      <c r="D120" s="54" t="e">
        <f t="shared" ref="D120" si="41">C120/J120*100</f>
        <v>#DIV/0!</v>
      </c>
      <c r="E120" s="22">
        <f t="shared" ref="E120" si="42">IF(B120&lt;K120,-1,IF(B120&gt;L120,1,0))</f>
        <v>1</v>
      </c>
      <c r="F120" s="22"/>
      <c r="G120" s="22"/>
      <c r="H120" s="162"/>
      <c r="I120" s="22"/>
      <c r="J120" s="68"/>
      <c r="K120" s="68"/>
      <c r="L120" s="68"/>
    </row>
    <row r="121" spans="1:12" x14ac:dyDescent="0.2">
      <c r="A121" s="66"/>
      <c r="B121" s="67"/>
      <c r="C121" s="54"/>
      <c r="D121" s="54"/>
      <c r="E121" s="70"/>
      <c r="F121" s="70"/>
      <c r="G121" s="70"/>
      <c r="H121" s="162"/>
      <c r="I121" s="70"/>
      <c r="J121" s="68"/>
      <c r="K121" s="68"/>
      <c r="L121" s="68"/>
    </row>
    <row r="122" spans="1:12" x14ac:dyDescent="0.2">
      <c r="A122" s="63" t="s">
        <v>119</v>
      </c>
      <c r="B122" s="67"/>
      <c r="C122" s="54"/>
      <c r="D122" s="54"/>
      <c r="E122" s="70"/>
      <c r="F122" s="70"/>
      <c r="G122" s="70"/>
      <c r="H122" s="162"/>
      <c r="I122" s="70"/>
      <c r="J122" s="68"/>
      <c r="K122" s="68"/>
      <c r="L122" s="68"/>
    </row>
    <row r="123" spans="1:12" ht="12.6" thickBot="1" x14ac:dyDescent="0.25">
      <c r="A123" s="72" t="s">
        <v>269</v>
      </c>
      <c r="B123" s="73">
        <v>16.492952194317954</v>
      </c>
      <c r="C123" s="74">
        <f>B123-J123</f>
        <v>-6.1269546683786764</v>
      </c>
      <c r="D123" s="74">
        <f>C123/J123*100</f>
        <v>-27.086560106411739</v>
      </c>
      <c r="E123" s="75">
        <f>IF(B123&lt;K123,-1,IF(B123&gt;L123,1,0))</f>
        <v>-1</v>
      </c>
      <c r="F123" s="70"/>
      <c r="G123" s="70"/>
      <c r="H123" s="162"/>
      <c r="I123" s="70"/>
      <c r="J123" s="76">
        <v>22.619906862696631</v>
      </c>
      <c r="K123" s="76">
        <v>20.890460870268296</v>
      </c>
      <c r="L123" s="76">
        <v>24.349352855124966</v>
      </c>
    </row>
    <row r="124" spans="1:12" s="257" customFormat="1" ht="11.25" customHeight="1" x14ac:dyDescent="0.2">
      <c r="A124" s="344" t="s">
        <v>146</v>
      </c>
      <c r="B124" s="344"/>
      <c r="C124" s="344"/>
      <c r="D124" s="344"/>
      <c r="E124" s="344"/>
      <c r="F124" s="256"/>
      <c r="G124" s="256"/>
      <c r="H124" s="166"/>
      <c r="I124" s="256"/>
    </row>
    <row r="125" spans="1:12" s="257" customFormat="1" ht="11.25" customHeight="1" x14ac:dyDescent="0.2">
      <c r="A125" s="340" t="s">
        <v>147</v>
      </c>
      <c r="B125" s="340"/>
      <c r="C125" s="340"/>
      <c r="D125" s="340"/>
      <c r="E125" s="340"/>
      <c r="F125" s="256"/>
      <c r="G125" s="256"/>
      <c r="H125" s="166"/>
      <c r="I125" s="256"/>
    </row>
    <row r="126" spans="1:12" s="257" customFormat="1" ht="11.25" customHeight="1" x14ac:dyDescent="0.2">
      <c r="A126" s="340" t="s">
        <v>148</v>
      </c>
      <c r="B126" s="340"/>
      <c r="C126" s="340"/>
      <c r="D126" s="340"/>
      <c r="E126" s="340"/>
      <c r="F126" s="256"/>
      <c r="G126" s="256"/>
      <c r="H126" s="166"/>
      <c r="I126" s="256"/>
    </row>
    <row r="127" spans="1:12" s="257" customFormat="1" ht="11.25" customHeight="1" x14ac:dyDescent="0.2">
      <c r="A127" s="340" t="s">
        <v>149</v>
      </c>
      <c r="B127" s="340"/>
      <c r="C127" s="340"/>
      <c r="D127" s="340"/>
      <c r="E127" s="340"/>
      <c r="F127" s="256"/>
      <c r="G127" s="256"/>
      <c r="H127" s="166"/>
      <c r="I127" s="256"/>
    </row>
    <row r="128" spans="1:12" s="257" customFormat="1" ht="11.25" customHeight="1" x14ac:dyDescent="0.2">
      <c r="A128" s="340" t="s">
        <v>169</v>
      </c>
      <c r="B128" s="340"/>
      <c r="C128" s="340"/>
      <c r="D128" s="340"/>
      <c r="E128" s="340"/>
      <c r="F128" s="256"/>
      <c r="G128" s="256"/>
      <c r="H128" s="166"/>
      <c r="I128" s="256"/>
    </row>
    <row r="129" spans="1:33" s="257" customFormat="1" ht="11.25" customHeight="1" x14ac:dyDescent="0.2">
      <c r="A129" s="340" t="s">
        <v>150</v>
      </c>
      <c r="B129" s="340"/>
      <c r="C129" s="340"/>
      <c r="D129" s="340"/>
      <c r="E129" s="340"/>
      <c r="F129" s="256"/>
      <c r="G129" s="256"/>
      <c r="H129" s="166"/>
      <c r="I129" s="256"/>
    </row>
    <row r="130" spans="1:33" s="257" customFormat="1" ht="11.25" customHeight="1" x14ac:dyDescent="0.2">
      <c r="A130" s="340" t="s">
        <v>151</v>
      </c>
      <c r="B130" s="340"/>
      <c r="C130" s="340"/>
      <c r="D130" s="340"/>
      <c r="E130" s="340"/>
      <c r="F130" s="256"/>
      <c r="G130" s="256"/>
      <c r="H130" s="166"/>
      <c r="I130" s="256"/>
    </row>
    <row r="131" spans="1:33" s="257" customFormat="1" ht="11.25" customHeight="1" x14ac:dyDescent="0.2">
      <c r="A131" s="340" t="s">
        <v>152</v>
      </c>
      <c r="B131" s="340"/>
      <c r="C131" s="340"/>
      <c r="D131" s="340"/>
      <c r="E131" s="340"/>
      <c r="F131" s="256"/>
      <c r="G131" s="256"/>
      <c r="H131" s="166"/>
      <c r="I131" s="256"/>
    </row>
    <row r="132" spans="1:33" s="257" customFormat="1" ht="11.25" customHeight="1" x14ac:dyDescent="0.2">
      <c r="A132" s="340" t="s">
        <v>153</v>
      </c>
      <c r="B132" s="340"/>
      <c r="C132" s="340"/>
      <c r="D132" s="340"/>
      <c r="E132" s="340"/>
      <c r="F132" s="256"/>
      <c r="G132" s="256"/>
      <c r="H132" s="166"/>
      <c r="I132" s="256"/>
    </row>
    <row r="133" spans="1:33" s="257" customFormat="1" ht="11.25" customHeight="1" x14ac:dyDescent="0.2">
      <c r="A133" s="340" t="s">
        <v>154</v>
      </c>
      <c r="B133" s="340"/>
      <c r="C133" s="340"/>
      <c r="D133" s="340"/>
      <c r="E133" s="340"/>
      <c r="F133" s="256"/>
      <c r="G133" s="256"/>
      <c r="H133" s="166"/>
      <c r="I133" s="256"/>
    </row>
    <row r="134" spans="1:33" s="257" customFormat="1" ht="11.25" customHeight="1" x14ac:dyDescent="0.2">
      <c r="A134" s="340" t="s">
        <v>155</v>
      </c>
      <c r="B134" s="340"/>
      <c r="C134" s="340"/>
      <c r="D134" s="340"/>
      <c r="E134" s="340"/>
      <c r="F134" s="256"/>
      <c r="G134" s="256"/>
      <c r="H134" s="166"/>
      <c r="I134" s="256"/>
    </row>
    <row r="135" spans="1:33" s="257" customFormat="1" ht="11.25" customHeight="1" x14ac:dyDescent="0.2">
      <c r="A135" s="340" t="s">
        <v>156</v>
      </c>
      <c r="B135" s="340"/>
      <c r="C135" s="340"/>
      <c r="D135" s="340"/>
      <c r="E135" s="340"/>
      <c r="F135" s="256"/>
      <c r="G135" s="256"/>
      <c r="H135" s="166"/>
      <c r="I135" s="256"/>
    </row>
    <row r="136" spans="1:33" s="257" customFormat="1" ht="11.25" customHeight="1" x14ac:dyDescent="0.2">
      <c r="A136" s="340" t="s">
        <v>229</v>
      </c>
      <c r="B136" s="340"/>
      <c r="C136" s="340"/>
      <c r="D136" s="340"/>
      <c r="E136" s="340"/>
      <c r="F136" s="256"/>
      <c r="G136" s="256"/>
      <c r="H136" s="166"/>
      <c r="I136" s="256"/>
    </row>
    <row r="137" spans="1:33" s="257" customFormat="1" ht="11.25" customHeight="1" x14ac:dyDescent="0.2">
      <c r="A137" s="340" t="s">
        <v>222</v>
      </c>
      <c r="B137" s="340"/>
      <c r="C137" s="340"/>
      <c r="D137" s="340"/>
      <c r="E137" s="340"/>
      <c r="F137" s="256"/>
      <c r="G137" s="256"/>
      <c r="H137" s="166"/>
      <c r="I137" s="256"/>
    </row>
    <row r="138" spans="1:33" s="322" customFormat="1" ht="11.25" customHeight="1" x14ac:dyDescent="0.2">
      <c r="A138" s="340" t="s">
        <v>271</v>
      </c>
      <c r="B138" s="340"/>
      <c r="C138" s="340"/>
      <c r="D138" s="340"/>
      <c r="E138" s="340"/>
      <c r="F138" s="321"/>
      <c r="G138" s="321"/>
      <c r="H138" s="166"/>
      <c r="I138" s="321"/>
    </row>
    <row r="139" spans="1:33" s="257" customFormat="1" x14ac:dyDescent="0.2">
      <c r="A139" s="341" t="s">
        <v>270</v>
      </c>
      <c r="B139" s="341"/>
      <c r="C139" s="341"/>
      <c r="D139" s="341"/>
      <c r="E139" s="341"/>
      <c r="F139" s="256"/>
      <c r="G139" s="256"/>
      <c r="H139" s="166"/>
      <c r="I139" s="256"/>
      <c r="J139" s="256"/>
      <c r="K139" s="256"/>
      <c r="L139" s="256"/>
      <c r="M139" s="256"/>
      <c r="N139" s="256"/>
      <c r="O139" s="256"/>
      <c r="P139" s="256"/>
      <c r="Q139" s="256"/>
      <c r="R139" s="256"/>
      <c r="S139" s="256"/>
      <c r="T139" s="256"/>
      <c r="U139" s="256"/>
      <c r="V139" s="256"/>
      <c r="W139" s="256"/>
      <c r="X139" s="256"/>
      <c r="Y139" s="256"/>
      <c r="Z139" s="256"/>
      <c r="AA139" s="256"/>
      <c r="AB139" s="256"/>
      <c r="AC139" s="256"/>
      <c r="AD139" s="256"/>
      <c r="AE139" s="256"/>
      <c r="AF139" s="256"/>
      <c r="AG139" s="256"/>
    </row>
    <row r="140" spans="1:33" s="257" customFormat="1" ht="11.25" customHeight="1" x14ac:dyDescent="0.2">
      <c r="A140" s="340" t="s">
        <v>157</v>
      </c>
      <c r="B140" s="340"/>
      <c r="C140" s="340"/>
      <c r="D140" s="340"/>
      <c r="E140" s="340"/>
      <c r="F140" s="256"/>
      <c r="G140" s="256"/>
      <c r="H140" s="166"/>
      <c r="I140" s="256"/>
    </row>
    <row r="141" spans="1:33" s="257" customFormat="1" ht="11.25" customHeight="1" x14ac:dyDescent="0.2">
      <c r="A141" s="343" t="s">
        <v>235</v>
      </c>
      <c r="B141" s="343"/>
      <c r="C141" s="343"/>
      <c r="D141" s="343"/>
      <c r="E141" s="343"/>
      <c r="F141" s="258"/>
      <c r="G141" s="258"/>
      <c r="H141" s="167"/>
      <c r="I141" s="258"/>
    </row>
    <row r="142" spans="1:33" ht="11.25" hidden="1" customHeight="1" x14ac:dyDescent="0.2">
      <c r="A142" s="77">
        <v>1</v>
      </c>
      <c r="B142" s="77">
        <v>-1</v>
      </c>
      <c r="C142" s="77">
        <v>0</v>
      </c>
      <c r="E142" s="43"/>
      <c r="F142" s="43"/>
      <c r="G142" s="43"/>
      <c r="H142" s="43"/>
      <c r="I142" s="43"/>
    </row>
    <row r="143" spans="1:33" x14ac:dyDescent="0.2">
      <c r="E143" s="43"/>
      <c r="F143" s="1"/>
      <c r="G143" s="1"/>
      <c r="H143" s="168"/>
      <c r="I143" s="1"/>
    </row>
  </sheetData>
  <mergeCells count="31">
    <mergeCell ref="A1:E1"/>
    <mergeCell ref="A2:E2"/>
    <mergeCell ref="A3:E3"/>
    <mergeCell ref="J3:L3"/>
    <mergeCell ref="A4:A5"/>
    <mergeCell ref="C4:D4"/>
    <mergeCell ref="E4:E5"/>
    <mergeCell ref="F4:G4"/>
    <mergeCell ref="H4:I4"/>
    <mergeCell ref="J4:J5"/>
    <mergeCell ref="A132:E132"/>
    <mergeCell ref="K4:L4"/>
    <mergeCell ref="F7:G7"/>
    <mergeCell ref="H7:I7"/>
    <mergeCell ref="A124:E124"/>
    <mergeCell ref="A125:E125"/>
    <mergeCell ref="A126:E126"/>
    <mergeCell ref="A127:E127"/>
    <mergeCell ref="A128:E128"/>
    <mergeCell ref="A129:E129"/>
    <mergeCell ref="A130:E130"/>
    <mergeCell ref="A131:E131"/>
    <mergeCell ref="A140:E140"/>
    <mergeCell ref="A141:E141"/>
    <mergeCell ref="A133:E133"/>
    <mergeCell ref="A134:E134"/>
    <mergeCell ref="A135:E135"/>
    <mergeCell ref="A136:E136"/>
    <mergeCell ref="A137:E137"/>
    <mergeCell ref="A139:E139"/>
    <mergeCell ref="A138:E138"/>
  </mergeCells>
  <conditionalFormatting sqref="A142:C142 E123 E118:E119 E114:E115 E109:E111 E97:E104 E89:E95 E84:E87 E82 E59:E63 E57 E49:E52 E40:E47 E36:E38 E28:E34 E26 E24 E20:E22 E18 E7 E65:E71 E9:E16 E73:E80">
    <cfRule type="iconSet" priority="9">
      <iconSet iconSet="3Arrows" showValue="0">
        <cfvo type="percent" val="0"/>
        <cfvo type="percent" val="33"/>
        <cfvo type="percent" val="67"/>
      </iconSet>
    </cfRule>
  </conditionalFormatting>
  <conditionalFormatting sqref="E121:E122">
    <cfRule type="iconSet" priority="10">
      <iconSet iconSet="3Arrows" showValue="0">
        <cfvo type="percent" val="0"/>
        <cfvo type="percent" val="33"/>
        <cfvo type="percent" val="67"/>
      </iconSet>
    </cfRule>
  </conditionalFormatting>
  <conditionalFormatting sqref="F121:I122">
    <cfRule type="iconSet" priority="8">
      <iconSet iconSet="3Arrows" showValue="0">
        <cfvo type="percent" val="0"/>
        <cfvo type="percent" val="33"/>
        <cfvo type="percent" val="67"/>
      </iconSet>
    </cfRule>
  </conditionalFormatting>
  <conditionalFormatting sqref="F123:I123 F114:I115 F109:I111 F99:I104 F91:I95 F86:I87 F82:I82 F57:I57 F51:I52 F42:I47 F38:I38 F30:I34 F26:I26 F24:G24 F22:G22 F18:I18 F7 F75:I80 F118:I120 F67:I71 F11:I16 H9:I10 H28:I29 H40:I41 H36:I37 H49:I50 F63:I63 H59:I62 H65:I66 H73:I74 H84:I85 H89:I90 H97:I98 H7 I24">
    <cfRule type="iconSet" priority="7">
      <iconSet iconSet="3Arrows" showValue="0">
        <cfvo type="percent" val="0"/>
        <cfvo type="percent" val="33"/>
        <cfvo type="percent" val="67"/>
      </iconSet>
    </cfRule>
  </conditionalFormatting>
  <conditionalFormatting sqref="H4 F4">
    <cfRule type="iconSet" priority="6">
      <iconSet iconSet="3Arrows" showValue="0">
        <cfvo type="percent" val="0"/>
        <cfvo type="percent" val="33"/>
        <cfvo type="percent" val="67"/>
      </iconSet>
    </cfRule>
  </conditionalFormatting>
  <conditionalFormatting sqref="E120">
    <cfRule type="iconSet" priority="5">
      <iconSet iconSet="3Arrows" showValue="0">
        <cfvo type="percent" val="0"/>
        <cfvo type="percent" val="33"/>
        <cfvo type="percent" val="67"/>
      </iconSet>
    </cfRule>
  </conditionalFormatting>
  <conditionalFormatting sqref="F53:I55">
    <cfRule type="iconSet" priority="4">
      <iconSet iconSet="3Arrows" showValue="0">
        <cfvo type="percent" val="0"/>
        <cfvo type="percent" val="33"/>
        <cfvo type="percent" val="67"/>
      </iconSet>
    </cfRule>
  </conditionalFormatting>
  <conditionalFormatting sqref="E53">
    <cfRule type="iconSet" priority="3">
      <iconSet iconSet="3Arrows" showValue="0">
        <cfvo type="percent" val="0"/>
        <cfvo type="percent" val="33"/>
        <cfvo type="percent" val="67"/>
      </iconSet>
    </cfRule>
  </conditionalFormatting>
  <conditionalFormatting sqref="E54">
    <cfRule type="iconSet" priority="2">
      <iconSet iconSet="3Arrows" showValue="0">
        <cfvo type="percent" val="0"/>
        <cfvo type="percent" val="33"/>
        <cfvo type="percent" val="67"/>
      </iconSet>
    </cfRule>
  </conditionalFormatting>
  <conditionalFormatting sqref="E5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80"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143"/>
  <sheetViews>
    <sheetView view="pageBreakPreview" zoomScaleNormal="100" zoomScaleSheetLayoutView="100" workbookViewId="0">
      <pane xSplit="1" ySplit="5" topLeftCell="B112" activePane="bottomRight" state="frozen"/>
      <selection activeCell="J8" sqref="J8"/>
      <selection pane="topRight" activeCell="J8" sqref="J8"/>
      <selection pane="bottomLeft" activeCell="J8" sqref="J8"/>
      <selection pane="bottomRight" activeCell="E120" sqref="E120"/>
    </sheetView>
  </sheetViews>
  <sheetFormatPr baseColWidth="10" defaultColWidth="11.44140625" defaultRowHeight="10.199999999999999" x14ac:dyDescent="0.2"/>
  <cols>
    <col min="1" max="1" width="39" style="10" customWidth="1"/>
    <col min="2" max="4" width="9.109375" style="10" customWidth="1"/>
    <col min="5" max="5" width="18.88671875" style="10" customWidth="1"/>
    <col min="6" max="6" width="7.5546875" style="10" bestFit="1" customWidth="1"/>
    <col min="7" max="7" width="8.88671875" style="10" bestFit="1" customWidth="1"/>
    <col min="8" max="9" width="5" style="10" customWidth="1"/>
    <col min="10" max="12" width="11.44140625" style="10" customWidth="1"/>
    <col min="13" max="13" width="4" style="10" bestFit="1" customWidth="1"/>
    <col min="14" max="16384" width="11.44140625" style="10"/>
  </cols>
  <sheetData>
    <row r="1" spans="1:13" x14ac:dyDescent="0.2">
      <c r="A1" s="331" t="s">
        <v>38</v>
      </c>
      <c r="B1" s="331"/>
      <c r="C1" s="331"/>
      <c r="D1" s="331"/>
      <c r="E1" s="331"/>
      <c r="F1" s="260"/>
      <c r="G1" s="260"/>
      <c r="H1" s="159"/>
      <c r="I1" s="260"/>
    </row>
    <row r="2" spans="1:13" x14ac:dyDescent="0.2">
      <c r="A2" s="331" t="s">
        <v>164</v>
      </c>
      <c r="B2" s="331"/>
      <c r="C2" s="331"/>
      <c r="D2" s="331"/>
      <c r="E2" s="331"/>
      <c r="F2" s="260"/>
      <c r="G2" s="260"/>
      <c r="H2" s="159"/>
      <c r="I2" s="260"/>
    </row>
    <row r="3" spans="1:13" ht="10.8" thickBot="1" x14ac:dyDescent="0.25">
      <c r="A3" s="332" t="s">
        <v>261</v>
      </c>
      <c r="B3" s="332"/>
      <c r="C3" s="332"/>
      <c r="D3" s="332"/>
      <c r="E3" s="332"/>
      <c r="F3" s="261"/>
      <c r="G3" s="261"/>
      <c r="H3" s="159"/>
      <c r="I3" s="261"/>
      <c r="J3" s="328" t="s">
        <v>233</v>
      </c>
      <c r="K3" s="328"/>
      <c r="L3" s="328"/>
    </row>
    <row r="4" spans="1:13" ht="15" customHeight="1" x14ac:dyDescent="0.2">
      <c r="A4" s="350" t="s">
        <v>16</v>
      </c>
      <c r="B4" s="3" t="s">
        <v>262</v>
      </c>
      <c r="C4" s="351" t="s">
        <v>78</v>
      </c>
      <c r="D4" s="351"/>
      <c r="E4" s="352" t="s">
        <v>112</v>
      </c>
      <c r="F4" s="337" t="s">
        <v>204</v>
      </c>
      <c r="G4" s="337"/>
      <c r="H4" s="338" t="s">
        <v>205</v>
      </c>
      <c r="I4" s="339"/>
      <c r="J4" s="353" t="s">
        <v>231</v>
      </c>
      <c r="K4" s="348" t="s">
        <v>79</v>
      </c>
      <c r="L4" s="349"/>
    </row>
    <row r="5" spans="1:13" ht="13.5" customHeight="1" thickBot="1" x14ac:dyDescent="0.25">
      <c r="A5" s="347"/>
      <c r="B5" s="6" t="s">
        <v>263</v>
      </c>
      <c r="C5" s="6" t="s">
        <v>53</v>
      </c>
      <c r="D5" s="6" t="s">
        <v>52</v>
      </c>
      <c r="E5" s="336"/>
      <c r="F5" s="155"/>
      <c r="G5" s="155"/>
      <c r="H5" s="160" t="s">
        <v>232</v>
      </c>
      <c r="I5" s="155"/>
      <c r="J5" s="330"/>
      <c r="K5" s="259" t="s">
        <v>80</v>
      </c>
      <c r="L5" s="259" t="s">
        <v>81</v>
      </c>
    </row>
    <row r="6" spans="1:13" x14ac:dyDescent="0.2">
      <c r="A6" s="268"/>
      <c r="B6" s="269"/>
      <c r="C6" s="269"/>
      <c r="D6" s="270"/>
      <c r="E6" s="43"/>
      <c r="F6" s="4"/>
      <c r="G6" s="4"/>
      <c r="H6" s="161"/>
      <c r="I6" s="4"/>
    </row>
    <row r="7" spans="1:13" x14ac:dyDescent="0.2">
      <c r="A7" s="11" t="s">
        <v>49</v>
      </c>
      <c r="B7" s="12">
        <v>2603205</v>
      </c>
      <c r="C7" s="13">
        <f>B7-J7</f>
        <v>25720</v>
      </c>
      <c r="D7" s="14">
        <f>C7/J7*100</f>
        <v>0.9978719565778269</v>
      </c>
      <c r="E7" s="15">
        <f>IF(B7&lt;K7,-1,IF(B7&gt;L7,1,0))</f>
        <v>0</v>
      </c>
      <c r="F7" s="337"/>
      <c r="G7" s="337"/>
      <c r="H7" s="338"/>
      <c r="I7" s="339"/>
      <c r="J7" s="282">
        <v>2577485</v>
      </c>
      <c r="K7" s="221">
        <v>2440934.7083836361</v>
      </c>
      <c r="L7" s="221">
        <v>2714035.2916163639</v>
      </c>
    </row>
    <row r="8" spans="1:13" s="257" customFormat="1" x14ac:dyDescent="0.2">
      <c r="A8" s="18"/>
      <c r="B8" s="19"/>
      <c r="C8" s="20"/>
      <c r="D8" s="21"/>
      <c r="E8" s="22"/>
      <c r="F8" s="22"/>
      <c r="G8" s="22"/>
      <c r="H8" s="162"/>
      <c r="I8" s="22"/>
      <c r="J8" s="212"/>
      <c r="K8" s="222"/>
      <c r="L8" s="222"/>
    </row>
    <row r="9" spans="1:13" s="257" customFormat="1" x14ac:dyDescent="0.2">
      <c r="A9" s="24" t="s">
        <v>65</v>
      </c>
      <c r="B9" s="20">
        <v>2603205</v>
      </c>
      <c r="C9" s="25">
        <f t="shared" ref="C9:C16" si="0">B9-J9</f>
        <v>25720</v>
      </c>
      <c r="D9" s="21">
        <f t="shared" ref="D9:D16" si="1">C9/J9*100</f>
        <v>0.9978719565778269</v>
      </c>
      <c r="E9" s="22">
        <f t="shared" ref="E9:E15" si="2">IF(B9&lt;K9,-1,IF(B9&gt;L9,1,0))</f>
        <v>0</v>
      </c>
      <c r="F9" s="1">
        <f>+B9-F10</f>
        <v>0</v>
      </c>
      <c r="G9" s="1">
        <f>+C9-G10</f>
        <v>0</v>
      </c>
      <c r="H9" s="162"/>
      <c r="I9" s="22"/>
      <c r="J9" s="282">
        <v>2577485</v>
      </c>
      <c r="K9" s="221">
        <v>2440934.7083836361</v>
      </c>
      <c r="L9" s="221">
        <v>2714035.2916163639</v>
      </c>
    </row>
    <row r="10" spans="1:13" s="257" customFormat="1" x14ac:dyDescent="0.2">
      <c r="A10" s="26" t="s">
        <v>64</v>
      </c>
      <c r="B10" s="19">
        <v>569451</v>
      </c>
      <c r="C10" s="27">
        <f t="shared" si="0"/>
        <v>-319</v>
      </c>
      <c r="D10" s="28">
        <f t="shared" si="1"/>
        <v>-5.5987503729575096E-2</v>
      </c>
      <c r="E10" s="22">
        <f t="shared" si="2"/>
        <v>0</v>
      </c>
      <c r="F10" s="156">
        <f>SUM(B10:B16)</f>
        <v>2603205</v>
      </c>
      <c r="G10" s="156">
        <f>SUM(C10:C16)</f>
        <v>25720</v>
      </c>
      <c r="H10" s="162"/>
      <c r="I10" s="22"/>
      <c r="J10" s="212">
        <v>569770</v>
      </c>
      <c r="K10" s="212">
        <v>523459.26842300739</v>
      </c>
      <c r="L10" s="212">
        <v>616080.73157699255</v>
      </c>
      <c r="M10" s="30"/>
    </row>
    <row r="11" spans="1:13" s="257" customFormat="1" x14ac:dyDescent="0.2">
      <c r="A11" s="26" t="s">
        <v>41</v>
      </c>
      <c r="B11" s="19">
        <v>428316</v>
      </c>
      <c r="C11" s="27">
        <f t="shared" si="0"/>
        <v>25596</v>
      </c>
      <c r="D11" s="28">
        <f t="shared" si="1"/>
        <v>6.3557806912991666</v>
      </c>
      <c r="E11" s="22">
        <f t="shared" si="2"/>
        <v>0</v>
      </c>
      <c r="F11" s="22"/>
      <c r="G11" s="22"/>
      <c r="H11" s="162"/>
      <c r="I11" s="22"/>
      <c r="J11" s="212">
        <v>402720</v>
      </c>
      <c r="K11" s="212">
        <v>363917.64914784842</v>
      </c>
      <c r="L11" s="212">
        <v>441522.35085215158</v>
      </c>
      <c r="M11" s="30"/>
    </row>
    <row r="12" spans="1:13" s="257" customFormat="1" x14ac:dyDescent="0.2">
      <c r="A12" s="26" t="s">
        <v>29</v>
      </c>
      <c r="B12" s="19">
        <v>372092</v>
      </c>
      <c r="C12" s="27">
        <f t="shared" si="0"/>
        <v>-16093</v>
      </c>
      <c r="D12" s="28">
        <f t="shared" si="1"/>
        <v>-4.1457037237399694</v>
      </c>
      <c r="E12" s="22">
        <f t="shared" si="2"/>
        <v>0</v>
      </c>
      <c r="F12" s="22"/>
      <c r="G12" s="22"/>
      <c r="H12" s="162"/>
      <c r="I12" s="22"/>
      <c r="J12" s="212">
        <v>388185</v>
      </c>
      <c r="K12" s="212">
        <v>341424.61056794529</v>
      </c>
      <c r="L12" s="212">
        <v>434945.38943205471</v>
      </c>
      <c r="M12" s="30"/>
    </row>
    <row r="13" spans="1:13" s="257" customFormat="1" x14ac:dyDescent="0.2">
      <c r="A13" s="26" t="s">
        <v>30</v>
      </c>
      <c r="B13" s="19">
        <v>342525</v>
      </c>
      <c r="C13" s="27">
        <f t="shared" si="0"/>
        <v>9704</v>
      </c>
      <c r="D13" s="28">
        <f t="shared" si="1"/>
        <v>2.9156814023153586</v>
      </c>
      <c r="E13" s="22">
        <f t="shared" si="2"/>
        <v>0</v>
      </c>
      <c r="F13" s="22"/>
      <c r="G13" s="22"/>
      <c r="H13" s="162"/>
      <c r="I13" s="22"/>
      <c r="J13" s="212">
        <v>332821</v>
      </c>
      <c r="K13" s="212">
        <v>301997.83670523216</v>
      </c>
      <c r="L13" s="212">
        <v>363644.16329476784</v>
      </c>
      <c r="M13" s="30"/>
    </row>
    <row r="14" spans="1:13" s="257" customFormat="1" x14ac:dyDescent="0.2">
      <c r="A14" s="26" t="s">
        <v>31</v>
      </c>
      <c r="B14" s="19">
        <v>452698</v>
      </c>
      <c r="C14" s="27">
        <f t="shared" si="0"/>
        <v>-427</v>
      </c>
      <c r="D14" s="28">
        <f t="shared" si="1"/>
        <v>-9.4234482758620688E-2</v>
      </c>
      <c r="E14" s="22">
        <f t="shared" si="2"/>
        <v>0</v>
      </c>
      <c r="F14" s="22"/>
      <c r="G14" s="22"/>
      <c r="H14" s="162"/>
      <c r="I14" s="22"/>
      <c r="J14" s="212">
        <v>453125</v>
      </c>
      <c r="K14" s="212">
        <v>405945.76176599402</v>
      </c>
      <c r="L14" s="212">
        <v>500304.23823400598</v>
      </c>
      <c r="M14" s="30"/>
    </row>
    <row r="15" spans="1:13" s="257" customFormat="1" x14ac:dyDescent="0.2">
      <c r="A15" s="26" t="s">
        <v>22</v>
      </c>
      <c r="B15" s="19">
        <v>435903</v>
      </c>
      <c r="C15" s="27">
        <f t="shared" si="0"/>
        <v>5583</v>
      </c>
      <c r="D15" s="28">
        <f t="shared" si="1"/>
        <v>1.2974065811489124</v>
      </c>
      <c r="E15" s="22">
        <f t="shared" si="2"/>
        <v>0</v>
      </c>
      <c r="F15" s="22"/>
      <c r="G15" s="22"/>
      <c r="H15" s="162"/>
      <c r="I15" s="22"/>
      <c r="J15" s="212">
        <v>430320</v>
      </c>
      <c r="K15" s="212">
        <v>396055.67155843799</v>
      </c>
      <c r="L15" s="212">
        <v>464584.32844156201</v>
      </c>
      <c r="M15" s="30"/>
    </row>
    <row r="16" spans="1:13" s="257" customFormat="1" x14ac:dyDescent="0.2">
      <c r="A16" s="26" t="s">
        <v>10</v>
      </c>
      <c r="B16" s="19">
        <v>2220</v>
      </c>
      <c r="C16" s="27">
        <f t="shared" si="0"/>
        <v>1676</v>
      </c>
      <c r="D16" s="28">
        <f t="shared" si="1"/>
        <v>308.08823529411768</v>
      </c>
      <c r="E16" s="22">
        <v>0</v>
      </c>
      <c r="F16" s="22"/>
      <c r="G16" s="22"/>
      <c r="H16" s="162"/>
      <c r="I16" s="22"/>
      <c r="J16" s="212">
        <v>544</v>
      </c>
      <c r="K16" s="212">
        <v>0</v>
      </c>
      <c r="L16" s="212">
        <v>1127.3063500924463</v>
      </c>
      <c r="M16" s="30"/>
    </row>
    <row r="17" spans="1:13" x14ac:dyDescent="0.2">
      <c r="A17" s="31"/>
      <c r="B17" s="19"/>
      <c r="C17" s="19"/>
      <c r="D17" s="28"/>
      <c r="E17" s="22"/>
      <c r="F17" s="22"/>
      <c r="G17" s="22"/>
      <c r="H17" s="162"/>
      <c r="I17" s="22"/>
      <c r="J17" s="222"/>
      <c r="K17" s="222"/>
      <c r="L17" s="222"/>
    </row>
    <row r="18" spans="1:13" x14ac:dyDescent="0.2">
      <c r="A18" s="11" t="s">
        <v>18</v>
      </c>
      <c r="B18" s="12">
        <v>2033754</v>
      </c>
      <c r="C18" s="13">
        <f>B18-J18</f>
        <v>26039</v>
      </c>
      <c r="D18" s="14">
        <f>C18/J18*100</f>
        <v>1.2969470268439496</v>
      </c>
      <c r="E18" s="15">
        <f>IF(B18&lt;K18,-1,IF(B18&gt;L18,1,0))</f>
        <v>0</v>
      </c>
      <c r="F18" s="15"/>
      <c r="G18" s="15"/>
      <c r="H18" s="163"/>
      <c r="I18" s="15"/>
      <c r="J18" s="282">
        <v>2007715</v>
      </c>
      <c r="K18" s="221">
        <v>1894714.8902424786</v>
      </c>
      <c r="L18" s="221">
        <v>2120715.1097575217</v>
      </c>
    </row>
    <row r="19" spans="1:13" s="257" customFormat="1" x14ac:dyDescent="0.2">
      <c r="A19" s="18"/>
      <c r="B19" s="20"/>
      <c r="C19" s="20"/>
      <c r="D19" s="21"/>
      <c r="E19" s="22"/>
      <c r="F19" s="22"/>
      <c r="G19" s="22"/>
      <c r="H19" s="162"/>
      <c r="I19" s="22"/>
      <c r="J19" s="212"/>
      <c r="K19" s="222"/>
      <c r="L19" s="222"/>
    </row>
    <row r="20" spans="1:13" x14ac:dyDescent="0.2">
      <c r="A20" s="24" t="s">
        <v>19</v>
      </c>
      <c r="B20" s="20">
        <v>1465200</v>
      </c>
      <c r="C20" s="25">
        <f t="shared" ref="C20:C22" si="3">B20-J20</f>
        <v>29806</v>
      </c>
      <c r="D20" s="21">
        <f t="shared" ref="D20:D22" si="4">C20/J20*100</f>
        <v>2.0765030367968658</v>
      </c>
      <c r="E20" s="22">
        <f>IF(B20&lt;K20,-1,IF(B20&gt;L20,1,0))</f>
        <v>0</v>
      </c>
      <c r="F20" s="1">
        <f>+B20-F21</f>
        <v>0</v>
      </c>
      <c r="G20" s="1">
        <f>+C20-G21</f>
        <v>2.9103830456733704E-11</v>
      </c>
      <c r="H20" s="164">
        <f>+B20/1000000</f>
        <v>1.4652000000000001</v>
      </c>
      <c r="I20" s="158">
        <f>+C20/1000</f>
        <v>29.806000000000001</v>
      </c>
      <c r="J20" s="282">
        <v>1435394</v>
      </c>
      <c r="K20" s="223">
        <v>1345584.3667293382</v>
      </c>
      <c r="L20" s="223">
        <v>1525203.6332706618</v>
      </c>
      <c r="M20" s="78"/>
    </row>
    <row r="21" spans="1:13" x14ac:dyDescent="0.2">
      <c r="A21" s="26" t="s">
        <v>58</v>
      </c>
      <c r="B21" s="19">
        <v>1286838</v>
      </c>
      <c r="C21" s="27">
        <f t="shared" si="3"/>
        <v>101483</v>
      </c>
      <c r="D21" s="28">
        <f t="shared" si="4"/>
        <v>8.5614014367003968</v>
      </c>
      <c r="E21" s="22">
        <f>IF(B21&lt;K21,-1,IF(B21&gt;L21,1,0))</f>
        <v>1</v>
      </c>
      <c r="F21" s="156">
        <f>SUM(B21:B22)</f>
        <v>1465200</v>
      </c>
      <c r="G21" s="156">
        <f>SUM(C21:C22)</f>
        <v>29805.999999999971</v>
      </c>
      <c r="H21" s="164">
        <f>+B21/1000000</f>
        <v>1.2868379999999999</v>
      </c>
      <c r="I21" s="158">
        <f t="shared" ref="I21:I22" si="5">+C21/1000</f>
        <v>101.483</v>
      </c>
      <c r="J21" s="222">
        <v>1185355</v>
      </c>
      <c r="K21" s="224">
        <v>1104740.2353833325</v>
      </c>
      <c r="L21" s="224">
        <v>1265969.7646166675</v>
      </c>
      <c r="M21" s="78"/>
    </row>
    <row r="22" spans="1:13" x14ac:dyDescent="0.2">
      <c r="A22" s="26" t="s">
        <v>59</v>
      </c>
      <c r="B22" s="19">
        <v>178361.99999999997</v>
      </c>
      <c r="C22" s="27">
        <f t="shared" si="3"/>
        <v>-71677.000000000029</v>
      </c>
      <c r="D22" s="28">
        <f t="shared" si="4"/>
        <v>-28.666328052823769</v>
      </c>
      <c r="E22" s="22">
        <f>IF(B22&lt;K22,-1,IF(B22&gt;L22,1,0))</f>
        <v>-1</v>
      </c>
      <c r="F22" s="22"/>
      <c r="G22" s="22"/>
      <c r="H22" s="165">
        <f>+B22/1000</f>
        <v>178.36199999999997</v>
      </c>
      <c r="I22" s="158">
        <f t="shared" si="5"/>
        <v>-71.677000000000035</v>
      </c>
      <c r="J22" s="222">
        <v>250039</v>
      </c>
      <c r="K22" s="224">
        <v>213930.56166856989</v>
      </c>
      <c r="L22" s="224">
        <v>286147.43833143008</v>
      </c>
      <c r="M22" s="138"/>
    </row>
    <row r="23" spans="1:13" x14ac:dyDescent="0.2">
      <c r="A23" s="34"/>
      <c r="B23" s="19"/>
      <c r="C23" s="19"/>
      <c r="D23" s="28"/>
      <c r="E23" s="22"/>
      <c r="F23" s="22"/>
      <c r="G23" s="22"/>
      <c r="H23" s="162"/>
      <c r="I23" s="22"/>
      <c r="J23" s="222"/>
      <c r="K23" s="222"/>
      <c r="L23" s="222"/>
    </row>
    <row r="24" spans="1:13" x14ac:dyDescent="0.2">
      <c r="A24" s="24" t="s">
        <v>20</v>
      </c>
      <c r="B24" s="20">
        <v>568554</v>
      </c>
      <c r="C24" s="25">
        <f>B24-J24</f>
        <v>-3767</v>
      </c>
      <c r="D24" s="21">
        <f>C24/J24*100</f>
        <v>-0.65819706074038875</v>
      </c>
      <c r="E24" s="22">
        <f>IF(B24&lt;K24,-1,IF(B24&gt;L24,1,0))</f>
        <v>0</v>
      </c>
      <c r="F24" s="22"/>
      <c r="G24" s="22"/>
      <c r="H24" s="165">
        <f>+B24/1000</f>
        <v>568.55399999999997</v>
      </c>
      <c r="I24" s="22"/>
      <c r="J24" s="222">
        <v>572321</v>
      </c>
      <c r="K24" s="224">
        <v>525558.25698665087</v>
      </c>
      <c r="L24" s="224">
        <v>619083.74301334913</v>
      </c>
    </row>
    <row r="25" spans="1:13" x14ac:dyDescent="0.2">
      <c r="A25" s="31"/>
      <c r="B25" s="19"/>
      <c r="C25" s="19"/>
      <c r="D25" s="28"/>
      <c r="E25" s="22"/>
      <c r="F25" s="22"/>
      <c r="G25" s="22"/>
      <c r="H25" s="162"/>
      <c r="I25" s="22"/>
      <c r="J25" s="222"/>
      <c r="K25" s="222"/>
      <c r="L25" s="222"/>
    </row>
    <row r="26" spans="1:13" ht="12" x14ac:dyDescent="0.2">
      <c r="A26" s="11" t="s">
        <v>133</v>
      </c>
      <c r="B26" s="12">
        <v>1286838</v>
      </c>
      <c r="C26" s="13">
        <f>B26-J26</f>
        <v>101483</v>
      </c>
      <c r="D26" s="14">
        <f>C26/J26*100</f>
        <v>8.5614014367003968</v>
      </c>
      <c r="E26" s="15">
        <f>IF(B26&lt;K26,-1,IF(B26&gt;L26,1,0))</f>
        <v>1</v>
      </c>
      <c r="F26" s="15"/>
      <c r="G26" s="15"/>
      <c r="H26" s="163"/>
      <c r="I26" s="15"/>
      <c r="J26" s="282">
        <v>1185355</v>
      </c>
      <c r="K26" s="221">
        <v>1104740.2353833325</v>
      </c>
      <c r="L26" s="221">
        <v>1265969.7646166675</v>
      </c>
    </row>
    <row r="27" spans="1:13" s="257" customFormat="1" x14ac:dyDescent="0.2">
      <c r="A27" s="18"/>
      <c r="B27" s="19"/>
      <c r="C27" s="20"/>
      <c r="D27" s="21"/>
      <c r="E27" s="22"/>
      <c r="F27" s="22"/>
      <c r="G27" s="22"/>
      <c r="H27" s="162"/>
      <c r="I27" s="22"/>
      <c r="J27" s="212"/>
      <c r="K27" s="223"/>
      <c r="L27" s="223"/>
    </row>
    <row r="28" spans="1:13" x14ac:dyDescent="0.2">
      <c r="A28" s="24" t="s">
        <v>21</v>
      </c>
      <c r="B28" s="20">
        <v>1286838</v>
      </c>
      <c r="C28" s="25">
        <f t="shared" ref="C28:C34" si="6">B28-J28</f>
        <v>101483</v>
      </c>
      <c r="D28" s="21">
        <f t="shared" ref="D28:D34" si="7">C28/J28*100</f>
        <v>8.5614014367003968</v>
      </c>
      <c r="E28" s="22">
        <f t="shared" ref="E28:E33" si="8">IF(B28&lt;K28,-1,IF(B28&gt;L28,1,0))</f>
        <v>1</v>
      </c>
      <c r="F28" s="1">
        <f>+B28-F29</f>
        <v>0</v>
      </c>
      <c r="G28" s="1">
        <f>+C28-G29</f>
        <v>0</v>
      </c>
      <c r="H28" s="162"/>
      <c r="I28" s="22"/>
      <c r="J28" s="282">
        <v>1185355</v>
      </c>
      <c r="K28" s="221">
        <v>1104740.2353833325</v>
      </c>
      <c r="L28" s="221">
        <v>1265969.7646166675</v>
      </c>
    </row>
    <row r="29" spans="1:13" x14ac:dyDescent="0.2">
      <c r="A29" s="26" t="s">
        <v>41</v>
      </c>
      <c r="B29" s="19">
        <v>139786.99999999997</v>
      </c>
      <c r="C29" s="27">
        <f t="shared" si="6"/>
        <v>20428.999999999971</v>
      </c>
      <c r="D29" s="28">
        <f t="shared" si="7"/>
        <v>17.115735853482775</v>
      </c>
      <c r="E29" s="22">
        <f t="shared" si="8"/>
        <v>1</v>
      </c>
      <c r="F29" s="156">
        <f>SUM(B29:B34)</f>
        <v>1286838</v>
      </c>
      <c r="G29" s="156">
        <f>SUM(C29:C34)</f>
        <v>101482.99999999994</v>
      </c>
      <c r="H29" s="162"/>
      <c r="I29" s="22"/>
      <c r="J29" s="222">
        <v>119358</v>
      </c>
      <c r="K29" s="224">
        <v>99606.790574381404</v>
      </c>
      <c r="L29" s="224">
        <v>139109.20942561861</v>
      </c>
    </row>
    <row r="30" spans="1:13" x14ac:dyDescent="0.2">
      <c r="A30" s="26" t="s">
        <v>29</v>
      </c>
      <c r="B30" s="19">
        <v>308600</v>
      </c>
      <c r="C30" s="27">
        <f t="shared" si="6"/>
        <v>13646</v>
      </c>
      <c r="D30" s="28">
        <f t="shared" si="7"/>
        <v>4.6264841297287038</v>
      </c>
      <c r="E30" s="22">
        <f t="shared" si="8"/>
        <v>0</v>
      </c>
      <c r="F30" s="22"/>
      <c r="G30" s="22"/>
      <c r="H30" s="162"/>
      <c r="I30" s="22"/>
      <c r="J30" s="222">
        <v>294954</v>
      </c>
      <c r="K30" s="224">
        <v>258974.46440526034</v>
      </c>
      <c r="L30" s="224">
        <v>330933.53559473966</v>
      </c>
    </row>
    <row r="31" spans="1:13" x14ac:dyDescent="0.2">
      <c r="A31" s="26" t="s">
        <v>30</v>
      </c>
      <c r="B31" s="19">
        <v>308359</v>
      </c>
      <c r="C31" s="27">
        <f t="shared" si="6"/>
        <v>35827</v>
      </c>
      <c r="D31" s="28">
        <f t="shared" si="7"/>
        <v>13.145979187765105</v>
      </c>
      <c r="E31" s="22">
        <f t="shared" si="8"/>
        <v>1</v>
      </c>
      <c r="F31" s="22"/>
      <c r="G31" s="22"/>
      <c r="H31" s="162"/>
      <c r="I31" s="22"/>
      <c r="J31" s="222">
        <v>272532</v>
      </c>
      <c r="K31" s="224">
        <v>241987.32452272193</v>
      </c>
      <c r="L31" s="224">
        <v>303076.67547727807</v>
      </c>
    </row>
    <row r="32" spans="1:13" x14ac:dyDescent="0.2">
      <c r="A32" s="26" t="s">
        <v>31</v>
      </c>
      <c r="B32" s="19">
        <v>385226</v>
      </c>
      <c r="C32" s="27">
        <f t="shared" si="6"/>
        <v>28558</v>
      </c>
      <c r="D32" s="28">
        <f t="shared" si="7"/>
        <v>8.0068859555665206</v>
      </c>
      <c r="E32" s="22">
        <f t="shared" si="8"/>
        <v>0</v>
      </c>
      <c r="F32" s="22"/>
      <c r="G32" s="22"/>
      <c r="H32" s="162"/>
      <c r="I32" s="22"/>
      <c r="J32" s="222">
        <v>356668</v>
      </c>
      <c r="K32" s="224">
        <v>316842.21811906871</v>
      </c>
      <c r="L32" s="224">
        <v>396493.78188093129</v>
      </c>
    </row>
    <row r="33" spans="1:12" x14ac:dyDescent="0.2">
      <c r="A33" s="26" t="s">
        <v>22</v>
      </c>
      <c r="B33" s="19">
        <v>143828.99999999997</v>
      </c>
      <c r="C33" s="27">
        <f t="shared" si="6"/>
        <v>2213.9999999999709</v>
      </c>
      <c r="D33" s="28">
        <f t="shared" si="7"/>
        <v>1.5633937082935923</v>
      </c>
      <c r="E33" s="22">
        <f t="shared" si="8"/>
        <v>0</v>
      </c>
      <c r="F33" s="22"/>
      <c r="G33" s="22"/>
      <c r="H33" s="162"/>
      <c r="I33" s="22"/>
      <c r="J33" s="222">
        <v>141615</v>
      </c>
      <c r="K33" s="224">
        <v>120765.15907354216</v>
      </c>
      <c r="L33" s="224">
        <v>162464.84092645784</v>
      </c>
    </row>
    <row r="34" spans="1:12" x14ac:dyDescent="0.2">
      <c r="A34" s="26" t="s">
        <v>10</v>
      </c>
      <c r="B34" s="19">
        <v>1037</v>
      </c>
      <c r="C34" s="27">
        <f t="shared" si="6"/>
        <v>809</v>
      </c>
      <c r="D34" s="28">
        <f t="shared" si="7"/>
        <v>354.82456140350877</v>
      </c>
      <c r="E34" s="22">
        <v>0</v>
      </c>
      <c r="F34" s="22"/>
      <c r="G34" s="22"/>
      <c r="H34" s="162"/>
      <c r="I34" s="22"/>
      <c r="J34" s="222">
        <v>228</v>
      </c>
      <c r="K34" s="224" t="s">
        <v>168</v>
      </c>
      <c r="L34" s="224" t="s">
        <v>168</v>
      </c>
    </row>
    <row r="35" spans="1:12" x14ac:dyDescent="0.2">
      <c r="A35" s="34"/>
      <c r="B35" s="19"/>
      <c r="C35" s="19"/>
      <c r="D35" s="28"/>
      <c r="E35" s="22"/>
      <c r="F35" s="22"/>
      <c r="G35" s="22"/>
      <c r="H35" s="162"/>
      <c r="I35" s="22"/>
      <c r="J35" s="222"/>
      <c r="K35" s="222"/>
      <c r="L35" s="222"/>
    </row>
    <row r="36" spans="1:12" ht="12" x14ac:dyDescent="0.2">
      <c r="A36" s="24" t="s">
        <v>134</v>
      </c>
      <c r="B36" s="20">
        <v>1286838</v>
      </c>
      <c r="C36" s="25">
        <f t="shared" ref="C36:C38" si="9">B36-J36</f>
        <v>101483</v>
      </c>
      <c r="D36" s="21">
        <f t="shared" ref="D36:D38" si="10">C36/J36*100</f>
        <v>8.5614014367003968</v>
      </c>
      <c r="E36" s="22">
        <f>IF(B36&lt;K36,-1,IF(B36&gt;L36,1,0))</f>
        <v>1</v>
      </c>
      <c r="F36" s="1">
        <f>+B36-F37</f>
        <v>0</v>
      </c>
      <c r="G36" s="1">
        <f>+C36-G37</f>
        <v>0</v>
      </c>
      <c r="H36" s="162"/>
      <c r="I36" s="22"/>
      <c r="J36" s="282">
        <v>1185355</v>
      </c>
      <c r="K36" s="221">
        <v>1104740.2353833325</v>
      </c>
      <c r="L36" s="221">
        <v>1265969.7646166675</v>
      </c>
    </row>
    <row r="37" spans="1:12" x14ac:dyDescent="0.2">
      <c r="A37" s="26" t="s">
        <v>23</v>
      </c>
      <c r="B37" s="19">
        <v>357526</v>
      </c>
      <c r="C37" s="27">
        <f t="shared" si="9"/>
        <v>15656</v>
      </c>
      <c r="D37" s="28">
        <f t="shared" si="10"/>
        <v>4.5795185304355464</v>
      </c>
      <c r="E37" s="22">
        <f>IF(B37&lt;K37,-1,IF(B37&gt;L37,1,0))</f>
        <v>0</v>
      </c>
      <c r="F37" s="156">
        <f>SUM(B37:B38)</f>
        <v>1286838</v>
      </c>
      <c r="G37" s="156">
        <f>SUM(C37:C38)</f>
        <v>101483</v>
      </c>
      <c r="H37" s="162"/>
      <c r="I37" s="22"/>
      <c r="J37" s="222">
        <v>341870</v>
      </c>
      <c r="K37" s="224">
        <v>289735.91040675557</v>
      </c>
      <c r="L37" s="224">
        <v>394004.08959324443</v>
      </c>
    </row>
    <row r="38" spans="1:12" x14ac:dyDescent="0.2">
      <c r="A38" s="26" t="s">
        <v>24</v>
      </c>
      <c r="B38" s="19">
        <v>929312</v>
      </c>
      <c r="C38" s="27">
        <f t="shared" si="9"/>
        <v>85827</v>
      </c>
      <c r="D38" s="28">
        <f t="shared" si="10"/>
        <v>10.175284682003829</v>
      </c>
      <c r="E38" s="22">
        <f>IF(B38&lt;K38,-1,IF(B38&gt;L38,1,0))</f>
        <v>1</v>
      </c>
      <c r="F38" s="22"/>
      <c r="G38" s="22"/>
      <c r="H38" s="162"/>
      <c r="I38" s="22"/>
      <c r="J38" s="222">
        <v>843485</v>
      </c>
      <c r="K38" s="224">
        <v>791033.6279419983</v>
      </c>
      <c r="L38" s="224">
        <v>895936.3720580017</v>
      </c>
    </row>
    <row r="39" spans="1:12" x14ac:dyDescent="0.2">
      <c r="A39" s="34"/>
      <c r="B39" s="19"/>
      <c r="C39" s="19"/>
      <c r="D39" s="28"/>
      <c r="E39" s="22"/>
      <c r="F39" s="22"/>
      <c r="G39" s="22"/>
      <c r="H39" s="162"/>
      <c r="I39" s="22"/>
      <c r="J39" s="222"/>
      <c r="K39" s="224"/>
      <c r="L39" s="224"/>
    </row>
    <row r="40" spans="1:12" ht="12" x14ac:dyDescent="0.2">
      <c r="A40" s="24" t="s">
        <v>135</v>
      </c>
      <c r="B40" s="20">
        <v>1286838</v>
      </c>
      <c r="C40" s="25">
        <f t="shared" ref="C40:C47" si="11">B40-J40</f>
        <v>101483</v>
      </c>
      <c r="D40" s="21">
        <f t="shared" ref="D40:D47" si="12">C40/J40*100</f>
        <v>8.5614014367003968</v>
      </c>
      <c r="E40" s="22">
        <f t="shared" ref="E40:E46" si="13">IF(B40&lt;K40,-1,IF(B40&gt;L40,1,0))</f>
        <v>1</v>
      </c>
      <c r="F40" s="1">
        <f>+B40-F41</f>
        <v>0</v>
      </c>
      <c r="G40" s="1">
        <f>+C40-G41</f>
        <v>0</v>
      </c>
      <c r="H40" s="162"/>
      <c r="I40" s="22"/>
      <c r="J40" s="282">
        <v>1185355</v>
      </c>
      <c r="K40" s="221">
        <v>1104740.2353833325</v>
      </c>
      <c r="L40" s="221">
        <v>1265969.7646166675</v>
      </c>
    </row>
    <row r="41" spans="1:12" x14ac:dyDescent="0.2">
      <c r="A41" s="26" t="s">
        <v>51</v>
      </c>
      <c r="B41" s="19">
        <v>127619.99999999999</v>
      </c>
      <c r="C41" s="27">
        <f t="shared" si="11"/>
        <v>12426.999999999985</v>
      </c>
      <c r="D41" s="36">
        <f t="shared" si="12"/>
        <v>10.787981908622907</v>
      </c>
      <c r="E41" s="22">
        <f t="shared" si="13"/>
        <v>0</v>
      </c>
      <c r="F41" s="156">
        <f>SUM(B41:B47)</f>
        <v>1286838</v>
      </c>
      <c r="G41" s="156">
        <f>SUM(C41:C47)</f>
        <v>101482.99999999999</v>
      </c>
      <c r="H41" s="162"/>
      <c r="I41" s="22"/>
      <c r="J41" s="222">
        <v>115193</v>
      </c>
      <c r="K41" s="224">
        <v>97194.395640346571</v>
      </c>
      <c r="L41" s="224">
        <v>133191.60435965343</v>
      </c>
    </row>
    <row r="42" spans="1:12" x14ac:dyDescent="0.2">
      <c r="A42" s="26" t="s">
        <v>32</v>
      </c>
      <c r="B42" s="19">
        <v>341052</v>
      </c>
      <c r="C42" s="27">
        <f t="shared" si="11"/>
        <v>34141</v>
      </c>
      <c r="D42" s="36">
        <f t="shared" si="12"/>
        <v>11.124071799316413</v>
      </c>
      <c r="E42" s="22">
        <f t="shared" si="13"/>
        <v>1</v>
      </c>
      <c r="F42" s="22"/>
      <c r="G42" s="22"/>
      <c r="H42" s="162"/>
      <c r="I42" s="22"/>
      <c r="J42" s="222">
        <v>306911</v>
      </c>
      <c r="K42" s="224">
        <v>276228.50761095312</v>
      </c>
      <c r="L42" s="224">
        <v>337593.49238904688</v>
      </c>
    </row>
    <row r="43" spans="1:12" s="257" customFormat="1" x14ac:dyDescent="0.2">
      <c r="A43" s="26" t="s">
        <v>33</v>
      </c>
      <c r="B43" s="19">
        <v>307961</v>
      </c>
      <c r="C43" s="27">
        <f t="shared" si="11"/>
        <v>15201</v>
      </c>
      <c r="D43" s="36">
        <f t="shared" si="12"/>
        <v>5.1923076923076925</v>
      </c>
      <c r="E43" s="22">
        <f t="shared" si="13"/>
        <v>0</v>
      </c>
      <c r="F43" s="22"/>
      <c r="G43" s="22"/>
      <c r="H43" s="162"/>
      <c r="I43" s="22"/>
      <c r="J43" s="212">
        <v>292760</v>
      </c>
      <c r="K43" s="224">
        <v>251570.13616006967</v>
      </c>
      <c r="L43" s="224">
        <v>333949.86383993033</v>
      </c>
    </row>
    <row r="44" spans="1:12" s="257" customFormat="1" x14ac:dyDescent="0.2">
      <c r="A44" s="26" t="s">
        <v>34</v>
      </c>
      <c r="B44" s="19">
        <v>202058</v>
      </c>
      <c r="C44" s="27">
        <f t="shared" si="11"/>
        <v>11425</v>
      </c>
      <c r="D44" s="36">
        <f t="shared" si="12"/>
        <v>5.9931911054224605</v>
      </c>
      <c r="E44" s="22">
        <f t="shared" si="13"/>
        <v>0</v>
      </c>
      <c r="F44" s="22"/>
      <c r="G44" s="22"/>
      <c r="H44" s="162"/>
      <c r="I44" s="22"/>
      <c r="J44" s="212">
        <v>190633</v>
      </c>
      <c r="K44" s="224">
        <v>163272.47467522614</v>
      </c>
      <c r="L44" s="224">
        <v>217993.52532477386</v>
      </c>
    </row>
    <row r="45" spans="1:12" s="257" customFormat="1" x14ac:dyDescent="0.2">
      <c r="A45" s="26" t="s">
        <v>117</v>
      </c>
      <c r="B45" s="19">
        <v>71453</v>
      </c>
      <c r="C45" s="27">
        <f t="shared" si="11"/>
        <v>18885</v>
      </c>
      <c r="D45" s="36">
        <f t="shared" si="12"/>
        <v>35.924897275909302</v>
      </c>
      <c r="E45" s="22">
        <f t="shared" si="13"/>
        <v>1</v>
      </c>
      <c r="F45" s="22"/>
      <c r="G45" s="22"/>
      <c r="H45" s="162"/>
      <c r="I45" s="22"/>
      <c r="J45" s="212">
        <v>52568</v>
      </c>
      <c r="K45" s="224">
        <v>39161.585901515602</v>
      </c>
      <c r="L45" s="224">
        <v>65974.414098484398</v>
      </c>
    </row>
    <row r="46" spans="1:12" s="257" customFormat="1" x14ac:dyDescent="0.2">
      <c r="A46" s="26" t="s">
        <v>118</v>
      </c>
      <c r="B46" s="19">
        <v>235635</v>
      </c>
      <c r="C46" s="27">
        <f t="shared" si="11"/>
        <v>8960</v>
      </c>
      <c r="D46" s="36">
        <f t="shared" si="12"/>
        <v>3.9527958530936358</v>
      </c>
      <c r="E46" s="22">
        <f t="shared" si="13"/>
        <v>0</v>
      </c>
      <c r="F46" s="22"/>
      <c r="G46" s="22"/>
      <c r="H46" s="162"/>
      <c r="I46" s="22"/>
      <c r="J46" s="212">
        <v>226675</v>
      </c>
      <c r="K46" s="224">
        <v>193624.08462576527</v>
      </c>
      <c r="L46" s="224">
        <v>259725.91537423473</v>
      </c>
    </row>
    <row r="47" spans="1:12" s="257" customFormat="1" x14ac:dyDescent="0.2">
      <c r="A47" s="26" t="s">
        <v>10</v>
      </c>
      <c r="B47" s="19">
        <v>1059</v>
      </c>
      <c r="C47" s="27">
        <f t="shared" si="11"/>
        <v>444</v>
      </c>
      <c r="D47" s="36">
        <f t="shared" si="12"/>
        <v>72.195121951219505</v>
      </c>
      <c r="E47" s="22">
        <v>0</v>
      </c>
      <c r="F47" s="22"/>
      <c r="G47" s="22"/>
      <c r="H47" s="162"/>
      <c r="I47" s="22"/>
      <c r="J47" s="212">
        <v>615</v>
      </c>
      <c r="K47" s="224">
        <v>59.088154460526312</v>
      </c>
      <c r="L47" s="224">
        <v>1170.9118455394737</v>
      </c>
    </row>
    <row r="48" spans="1:12" s="257" customFormat="1" x14ac:dyDescent="0.2">
      <c r="A48" s="34"/>
      <c r="B48" s="19"/>
      <c r="C48" s="19"/>
      <c r="D48" s="28"/>
      <c r="E48" s="22"/>
      <c r="F48" s="22"/>
      <c r="G48" s="22"/>
      <c r="H48" s="162"/>
      <c r="I48" s="22"/>
      <c r="J48" s="212"/>
      <c r="K48" s="212"/>
      <c r="L48" s="212"/>
    </row>
    <row r="49" spans="1:12" ht="12" x14ac:dyDescent="0.2">
      <c r="A49" s="24" t="s">
        <v>136</v>
      </c>
      <c r="B49" s="20">
        <v>1286838</v>
      </c>
      <c r="C49" s="25">
        <f t="shared" ref="C49:C51" si="14">B49-J49</f>
        <v>101483</v>
      </c>
      <c r="D49" s="21">
        <f t="shared" ref="D49:D51" si="15">C49/J49*100</f>
        <v>8.5614014367003968</v>
      </c>
      <c r="E49" s="22">
        <f>IF(B49&lt;K49,-1,IF(B49&gt;L49,1,0))</f>
        <v>1</v>
      </c>
      <c r="F49" s="1">
        <f>+B49-F50</f>
        <v>0</v>
      </c>
      <c r="G49" s="1">
        <f>+C49-G50</f>
        <v>0</v>
      </c>
      <c r="H49" s="162"/>
      <c r="I49" s="22"/>
      <c r="J49" s="282">
        <v>1185355</v>
      </c>
      <c r="K49" s="221">
        <v>1104740.2353833325</v>
      </c>
      <c r="L49" s="221">
        <v>1265969.7646166675</v>
      </c>
    </row>
    <row r="50" spans="1:12" x14ac:dyDescent="0.2">
      <c r="A50" s="26" t="s">
        <v>25</v>
      </c>
      <c r="B50" s="19">
        <v>1157207</v>
      </c>
      <c r="C50" s="27">
        <f t="shared" si="14"/>
        <v>110073</v>
      </c>
      <c r="D50" s="28">
        <f t="shared" si="15"/>
        <v>10.511835161497956</v>
      </c>
      <c r="E50" s="22">
        <f>IF(B50&lt;K50,-1,IF(B50&gt;L50,1,0))</f>
        <v>1</v>
      </c>
      <c r="F50" s="156">
        <f>SUM(B50:B51)</f>
        <v>1286838</v>
      </c>
      <c r="G50" s="156">
        <f>SUM(C50:C51)</f>
        <v>101483</v>
      </c>
      <c r="H50" s="162"/>
      <c r="I50" s="22"/>
      <c r="J50" s="222">
        <v>1047134</v>
      </c>
      <c r="K50" s="224">
        <v>974077.88665448781</v>
      </c>
      <c r="L50" s="224">
        <v>1120190.1133455122</v>
      </c>
    </row>
    <row r="51" spans="1:12" x14ac:dyDescent="0.2">
      <c r="A51" s="26" t="s">
        <v>26</v>
      </c>
      <c r="B51" s="27">
        <v>129631</v>
      </c>
      <c r="C51" s="27">
        <f t="shared" si="14"/>
        <v>-8590</v>
      </c>
      <c r="D51" s="28">
        <f t="shared" si="15"/>
        <v>-6.2146851780843715</v>
      </c>
      <c r="E51" s="22">
        <f>IF(B51&lt;K51,-1,IF(B51&gt;L51,1,0))</f>
        <v>0</v>
      </c>
      <c r="F51" s="22"/>
      <c r="G51" s="22"/>
      <c r="H51" s="162"/>
      <c r="I51" s="22"/>
      <c r="J51" s="222">
        <v>138221</v>
      </c>
      <c r="K51" s="224">
        <v>112062.3326936723</v>
      </c>
      <c r="L51" s="224">
        <v>164379.6673063277</v>
      </c>
    </row>
    <row r="52" spans="1:12" x14ac:dyDescent="0.2">
      <c r="A52" s="26"/>
      <c r="B52" s="27"/>
      <c r="C52" s="27"/>
      <c r="D52" s="28"/>
      <c r="E52" s="22"/>
      <c r="F52" s="22"/>
      <c r="G52" s="22"/>
      <c r="H52" s="162"/>
      <c r="I52" s="22"/>
      <c r="J52" s="222"/>
      <c r="K52" s="224"/>
      <c r="L52" s="224"/>
    </row>
    <row r="53" spans="1:12" x14ac:dyDescent="0.2">
      <c r="A53" s="24" t="s">
        <v>265</v>
      </c>
      <c r="B53" s="20">
        <v>1286838</v>
      </c>
      <c r="C53" s="25">
        <f t="shared" ref="C53" si="16">B53-J53</f>
        <v>101483</v>
      </c>
      <c r="D53" s="21">
        <f t="shared" ref="D53" si="17">C53/J53*100</f>
        <v>8.5614014367003968</v>
      </c>
      <c r="E53" s="202">
        <f>IF(B53&lt;K53,-1,IF(B53&gt;L53,1,0))</f>
        <v>1</v>
      </c>
      <c r="F53" s="213"/>
      <c r="G53" s="213"/>
      <c r="H53" s="162"/>
      <c r="I53" s="22"/>
      <c r="J53" s="282">
        <v>1185355</v>
      </c>
      <c r="K53" s="221">
        <v>1104740.2353833325</v>
      </c>
      <c r="L53" s="221">
        <v>1265969.7646166675</v>
      </c>
    </row>
    <row r="54" spans="1:12" x14ac:dyDescent="0.2">
      <c r="A54" s="26" t="s">
        <v>266</v>
      </c>
      <c r="B54" s="19">
        <v>708642</v>
      </c>
      <c r="C54" s="27">
        <f t="shared" ref="C54:C55" si="18">B54-J54</f>
        <v>65427</v>
      </c>
      <c r="D54" s="28">
        <f t="shared" ref="D54:D55" si="19">C54/J54*100</f>
        <v>10.171870991814556</v>
      </c>
      <c r="E54" s="22">
        <f>IF(B54&lt;K54,-1,IF(B54&gt;L54,1,0))</f>
        <v>1</v>
      </c>
      <c r="F54" s="213"/>
      <c r="G54" s="213"/>
      <c r="H54" s="162"/>
      <c r="I54" s="22"/>
      <c r="J54" s="212">
        <v>643215</v>
      </c>
      <c r="K54" s="224">
        <v>599935.27086239401</v>
      </c>
      <c r="L54" s="224">
        <v>686494.72913760599</v>
      </c>
    </row>
    <row r="55" spans="1:12" x14ac:dyDescent="0.2">
      <c r="A55" s="26" t="s">
        <v>267</v>
      </c>
      <c r="B55" s="19">
        <v>578196</v>
      </c>
      <c r="C55" s="27">
        <f t="shared" si="18"/>
        <v>36056</v>
      </c>
      <c r="D55" s="28">
        <f t="shared" si="19"/>
        <v>6.6506806359980812</v>
      </c>
      <c r="E55" s="22">
        <f>IF(B55&lt;K55,-1,IF(B55&gt;L55,1,0))</f>
        <v>0</v>
      </c>
      <c r="F55" s="213"/>
      <c r="G55" s="213"/>
      <c r="H55" s="162"/>
      <c r="I55" s="22"/>
      <c r="J55" s="212">
        <v>542140</v>
      </c>
      <c r="K55" s="224">
        <v>482962.49006093235</v>
      </c>
      <c r="L55" s="224">
        <v>601317.50993906765</v>
      </c>
    </row>
    <row r="56" spans="1:12" x14ac:dyDescent="0.2">
      <c r="A56" s="31"/>
      <c r="B56" s="19"/>
      <c r="C56" s="19"/>
      <c r="D56" s="28"/>
      <c r="E56" s="22"/>
      <c r="F56" s="22"/>
      <c r="G56" s="22"/>
      <c r="H56" s="162"/>
      <c r="I56" s="22"/>
      <c r="J56" s="222"/>
      <c r="K56" s="222"/>
      <c r="L56" s="222"/>
    </row>
    <row r="57" spans="1:12" ht="12" x14ac:dyDescent="0.2">
      <c r="A57" s="11" t="s">
        <v>137</v>
      </c>
      <c r="B57" s="12">
        <v>178361.99999999997</v>
      </c>
      <c r="C57" s="13">
        <f>B57-J57</f>
        <v>-71677.000000000029</v>
      </c>
      <c r="D57" s="14">
        <f>C57/J57*100</f>
        <v>-28.666328052823769</v>
      </c>
      <c r="E57" s="15">
        <f>IF(B57&lt;K57,-1,IF(B57&gt;L57,1,0))</f>
        <v>-1</v>
      </c>
      <c r="F57" s="15"/>
      <c r="G57" s="15"/>
      <c r="H57" s="163"/>
      <c r="I57" s="15"/>
      <c r="J57" s="283">
        <v>250039</v>
      </c>
      <c r="K57" s="273">
        <v>213930.56166856989</v>
      </c>
      <c r="L57" s="273">
        <v>286147.43833143008</v>
      </c>
    </row>
    <row r="58" spans="1:12" s="257" customFormat="1" x14ac:dyDescent="0.2">
      <c r="A58" s="18"/>
      <c r="B58" s="39"/>
      <c r="C58" s="20"/>
      <c r="D58" s="21"/>
      <c r="E58" s="22"/>
      <c r="F58" s="22"/>
      <c r="G58" s="22"/>
      <c r="H58" s="162"/>
      <c r="I58" s="22"/>
      <c r="J58" s="212"/>
      <c r="K58" s="222"/>
      <c r="L58" s="222"/>
    </row>
    <row r="59" spans="1:12" x14ac:dyDescent="0.2">
      <c r="A59" s="24" t="s">
        <v>42</v>
      </c>
      <c r="B59" s="20">
        <v>178361.99999999997</v>
      </c>
      <c r="C59" s="25">
        <f t="shared" ref="C59:C63" si="20">B59-J59</f>
        <v>-71677.000000000029</v>
      </c>
      <c r="D59" s="21">
        <f t="shared" ref="D59:D63" si="21">C59/J59*100</f>
        <v>-28.666328052823769</v>
      </c>
      <c r="E59" s="22">
        <f>IF(B59&lt;K59,-1,IF(B59&gt;L59,1,0))</f>
        <v>-1</v>
      </c>
      <c r="F59" s="1">
        <f>+B59-F61</f>
        <v>0</v>
      </c>
      <c r="G59" s="1">
        <f>+C59-G61</f>
        <v>0</v>
      </c>
      <c r="H59" s="162"/>
      <c r="I59" s="22"/>
      <c r="J59" s="283">
        <v>250039</v>
      </c>
      <c r="K59" s="273">
        <v>213930.56166856989</v>
      </c>
      <c r="L59" s="273">
        <v>286147.43833143008</v>
      </c>
    </row>
    <row r="60" spans="1:12" x14ac:dyDescent="0.2">
      <c r="A60" s="26" t="s">
        <v>73</v>
      </c>
      <c r="B60" s="19">
        <v>154563</v>
      </c>
      <c r="C60" s="27">
        <f t="shared" si="20"/>
        <v>-71087</v>
      </c>
      <c r="D60" s="28">
        <f t="shared" si="21"/>
        <v>-31.503212940394416</v>
      </c>
      <c r="E60" s="22">
        <f t="shared" ref="E60:E63" si="22">IF(B60&lt;K60,-1,IF(B60&gt;L60,1,0))</f>
        <v>-1</v>
      </c>
      <c r="F60" s="1">
        <f>+B60-F62</f>
        <v>0</v>
      </c>
      <c r="G60" s="1">
        <f>+C60-G62</f>
        <v>0</v>
      </c>
      <c r="H60" s="162"/>
      <c r="I60" s="22"/>
      <c r="J60" s="222">
        <v>225650</v>
      </c>
      <c r="K60" s="224">
        <v>198890.00175900868</v>
      </c>
      <c r="L60" s="224">
        <v>252409.99824099132</v>
      </c>
    </row>
    <row r="61" spans="1:12" ht="22.2" x14ac:dyDescent="0.2">
      <c r="A61" s="40" t="s">
        <v>203</v>
      </c>
      <c r="B61" s="19">
        <v>142113</v>
      </c>
      <c r="C61" s="27">
        <f t="shared" si="20"/>
        <v>-71198</v>
      </c>
      <c r="D61" s="28">
        <f t="shared" si="21"/>
        <v>-33.377556712968385</v>
      </c>
      <c r="E61" s="22">
        <f t="shared" si="22"/>
        <v>-1</v>
      </c>
      <c r="F61" s="156">
        <f>+B60+B63</f>
        <v>178362</v>
      </c>
      <c r="G61" s="156">
        <f>+C60+C63</f>
        <v>-71677</v>
      </c>
      <c r="H61" s="162"/>
      <c r="I61" s="22"/>
      <c r="J61" s="222">
        <v>213311</v>
      </c>
      <c r="K61" s="227">
        <v>185523.75247963553</v>
      </c>
      <c r="L61" s="227">
        <v>241098.24752036447</v>
      </c>
    </row>
    <row r="62" spans="1:12" s="185" customFormat="1" ht="12" x14ac:dyDescent="0.2">
      <c r="A62" s="40" t="s">
        <v>138</v>
      </c>
      <c r="B62" s="19">
        <v>12450</v>
      </c>
      <c r="C62" s="27">
        <f t="shared" si="20"/>
        <v>111</v>
      </c>
      <c r="D62" s="28">
        <f t="shared" si="21"/>
        <v>0.89958667639192802</v>
      </c>
      <c r="E62" s="22">
        <f t="shared" si="22"/>
        <v>0</v>
      </c>
      <c r="F62" s="183">
        <f>+B62+B61</f>
        <v>154563</v>
      </c>
      <c r="G62" s="183">
        <f>+C62+C61</f>
        <v>-71087</v>
      </c>
      <c r="H62" s="184"/>
      <c r="I62" s="182"/>
      <c r="J62" s="287">
        <v>12339</v>
      </c>
      <c r="K62" s="288">
        <v>6263.7882294182627</v>
      </c>
      <c r="L62" s="288">
        <v>18414.211770581736</v>
      </c>
    </row>
    <row r="63" spans="1:12" x14ac:dyDescent="0.2">
      <c r="A63" s="26" t="s">
        <v>74</v>
      </c>
      <c r="B63" s="19">
        <v>23799</v>
      </c>
      <c r="C63" s="27">
        <f t="shared" si="20"/>
        <v>-590</v>
      </c>
      <c r="D63" s="36">
        <f t="shared" si="21"/>
        <v>-2.4191233752921399</v>
      </c>
      <c r="E63" s="22">
        <f t="shared" si="22"/>
        <v>0</v>
      </c>
      <c r="F63" s="22"/>
      <c r="G63" s="22"/>
      <c r="H63" s="162"/>
      <c r="I63" s="22"/>
      <c r="J63" s="222">
        <v>24389</v>
      </c>
      <c r="K63" s="224">
        <v>13815.092297640809</v>
      </c>
      <c r="L63" s="224">
        <v>34962.907702359189</v>
      </c>
    </row>
    <row r="64" spans="1:12" x14ac:dyDescent="0.2">
      <c r="A64" s="34"/>
      <c r="B64" s="19"/>
      <c r="C64" s="19"/>
      <c r="D64" s="36"/>
      <c r="E64" s="22"/>
      <c r="F64" s="22"/>
      <c r="G64" s="22"/>
      <c r="H64" s="162"/>
      <c r="I64" s="22"/>
      <c r="J64" s="222"/>
      <c r="K64" s="222"/>
      <c r="L64" s="222"/>
    </row>
    <row r="65" spans="1:12" x14ac:dyDescent="0.2">
      <c r="A65" s="24" t="s">
        <v>43</v>
      </c>
      <c r="B65" s="146">
        <v>178361.99999999997</v>
      </c>
      <c r="C65" s="25">
        <f t="shared" ref="C65:C71" si="23">B65-J65</f>
        <v>-71677.000000000029</v>
      </c>
      <c r="D65" s="147">
        <f t="shared" ref="D65:D71" si="24">C65/J65*100</f>
        <v>-28.666328052823769</v>
      </c>
      <c r="E65" s="22">
        <f t="shared" ref="E65:E79" si="25">IF(B65&lt;K65,-1,IF(B65&gt;L65,1,0))</f>
        <v>-1</v>
      </c>
      <c r="F65" s="1">
        <f>+B65-F66</f>
        <v>0</v>
      </c>
      <c r="G65" s="1" t="e">
        <f>+C65-G66</f>
        <v>#VALUE!</v>
      </c>
      <c r="H65" s="162"/>
      <c r="I65" s="22"/>
      <c r="J65" s="283">
        <v>250039</v>
      </c>
      <c r="K65" s="273">
        <v>213930.56166856989</v>
      </c>
      <c r="L65" s="273">
        <v>286147.43833143008</v>
      </c>
    </row>
    <row r="66" spans="1:12" x14ac:dyDescent="0.2">
      <c r="A66" s="26" t="s">
        <v>41</v>
      </c>
      <c r="B66" s="19">
        <v>69204</v>
      </c>
      <c r="C66" s="27">
        <f t="shared" si="23"/>
        <v>-13321</v>
      </c>
      <c r="D66" s="28">
        <f t="shared" si="24"/>
        <v>-16.141775219630414</v>
      </c>
      <c r="E66" s="22">
        <f t="shared" si="25"/>
        <v>0</v>
      </c>
      <c r="F66" s="156">
        <f>SUM(B66:B71)</f>
        <v>178362</v>
      </c>
      <c r="G66" s="156" t="e">
        <f>SUM(C66:C71)</f>
        <v>#VALUE!</v>
      </c>
      <c r="H66" s="162"/>
      <c r="I66" s="22"/>
      <c r="J66" s="222">
        <v>82525</v>
      </c>
      <c r="K66" s="224">
        <v>63671.093884175316</v>
      </c>
      <c r="L66" s="224">
        <v>101378.90611582468</v>
      </c>
    </row>
    <row r="67" spans="1:12" x14ac:dyDescent="0.2">
      <c r="A67" s="26" t="s">
        <v>29</v>
      </c>
      <c r="B67" s="19">
        <v>40206</v>
      </c>
      <c r="C67" s="27">
        <f t="shared" si="23"/>
        <v>-19802</v>
      </c>
      <c r="D67" s="28">
        <f t="shared" si="24"/>
        <v>-32.998933475536596</v>
      </c>
      <c r="E67" s="22">
        <f t="shared" si="25"/>
        <v>-1</v>
      </c>
      <c r="F67" s="22"/>
      <c r="G67" s="22"/>
      <c r="H67" s="162"/>
      <c r="I67" s="22"/>
      <c r="J67" s="222">
        <v>60008</v>
      </c>
      <c r="K67" s="224">
        <v>42301.56987021528</v>
      </c>
      <c r="L67" s="224">
        <v>77714.430129784712</v>
      </c>
    </row>
    <row r="68" spans="1:12" x14ac:dyDescent="0.2">
      <c r="A68" s="26" t="s">
        <v>30</v>
      </c>
      <c r="B68" s="19">
        <v>22209</v>
      </c>
      <c r="C68" s="27">
        <f t="shared" si="23"/>
        <v>-19789</v>
      </c>
      <c r="D68" s="28">
        <f t="shared" si="24"/>
        <v>-47.118910424305923</v>
      </c>
      <c r="E68" s="22">
        <f t="shared" si="25"/>
        <v>-1</v>
      </c>
      <c r="F68" s="22"/>
      <c r="G68" s="22"/>
      <c r="H68" s="162"/>
      <c r="I68" s="22"/>
      <c r="J68" s="222">
        <v>41998</v>
      </c>
      <c r="K68" s="224">
        <v>31722.969275982752</v>
      </c>
      <c r="L68" s="224">
        <v>52273.030724017248</v>
      </c>
    </row>
    <row r="69" spans="1:12" x14ac:dyDescent="0.2">
      <c r="A69" s="26" t="s">
        <v>31</v>
      </c>
      <c r="B69" s="19">
        <v>27878.999999999996</v>
      </c>
      <c r="C69" s="27">
        <f t="shared" si="23"/>
        <v>-17350.000000000004</v>
      </c>
      <c r="D69" s="28">
        <f t="shared" si="24"/>
        <v>-38.36034402706229</v>
      </c>
      <c r="E69" s="22">
        <f t="shared" si="25"/>
        <v>-1</v>
      </c>
      <c r="F69" s="22"/>
      <c r="G69" s="22"/>
      <c r="H69" s="162"/>
      <c r="I69" s="22"/>
      <c r="J69" s="222">
        <v>45229</v>
      </c>
      <c r="K69" s="224">
        <v>33900.682313650032</v>
      </c>
      <c r="L69" s="224">
        <v>56557.317686349968</v>
      </c>
    </row>
    <row r="70" spans="1:12" s="148" customFormat="1" x14ac:dyDescent="0.2">
      <c r="A70" s="26" t="s">
        <v>22</v>
      </c>
      <c r="B70" s="19">
        <v>18864</v>
      </c>
      <c r="C70" s="27">
        <f t="shared" si="23"/>
        <v>-1415</v>
      </c>
      <c r="D70" s="28">
        <f t="shared" si="24"/>
        <v>-6.9776616203954829</v>
      </c>
      <c r="E70" s="22">
        <f t="shared" si="25"/>
        <v>0</v>
      </c>
      <c r="F70" s="22"/>
      <c r="G70" s="22"/>
      <c r="H70" s="162"/>
      <c r="I70" s="22"/>
      <c r="J70" s="228">
        <v>20279</v>
      </c>
      <c r="K70" s="229">
        <v>10337.57835106632</v>
      </c>
      <c r="L70" s="229">
        <v>30220.42164893368</v>
      </c>
    </row>
    <row r="71" spans="1:12" x14ac:dyDescent="0.2">
      <c r="A71" s="26" t="s">
        <v>10</v>
      </c>
      <c r="B71" s="19" t="s">
        <v>168</v>
      </c>
      <c r="C71" s="27" t="e">
        <f t="shared" si="23"/>
        <v>#VALUE!</v>
      </c>
      <c r="D71" s="28" t="e">
        <f t="shared" si="24"/>
        <v>#VALUE!</v>
      </c>
      <c r="E71" s="22">
        <v>0</v>
      </c>
      <c r="F71" s="22"/>
      <c r="G71" s="22"/>
      <c r="H71" s="162"/>
      <c r="I71" s="22"/>
      <c r="J71" s="222">
        <v>0</v>
      </c>
      <c r="K71" s="224">
        <v>0</v>
      </c>
      <c r="L71" s="224">
        <v>0</v>
      </c>
    </row>
    <row r="72" spans="1:12" x14ac:dyDescent="0.2">
      <c r="A72" s="34"/>
      <c r="B72" s="39"/>
      <c r="C72" s="19"/>
      <c r="D72" s="28"/>
      <c r="E72" s="22"/>
      <c r="F72" s="22"/>
      <c r="G72" s="22"/>
      <c r="H72" s="162"/>
      <c r="I72" s="22"/>
      <c r="J72" s="222"/>
      <c r="K72" s="222"/>
      <c r="L72" s="222"/>
    </row>
    <row r="73" spans="1:12" ht="12" x14ac:dyDescent="0.2">
      <c r="A73" s="24" t="s">
        <v>139</v>
      </c>
      <c r="B73" s="146">
        <v>178361.99999999997</v>
      </c>
      <c r="C73" s="25">
        <f t="shared" ref="C73:C80" si="26">B73-J73</f>
        <v>-71677.000000000029</v>
      </c>
      <c r="D73" s="147">
        <f t="shared" ref="D73:D80" si="27">C73/J73*100</f>
        <v>-28.666328052823769</v>
      </c>
      <c r="E73" s="22">
        <f t="shared" si="25"/>
        <v>-1</v>
      </c>
      <c r="F73" s="1">
        <f>+B73-F74</f>
        <v>0</v>
      </c>
      <c r="G73" s="1">
        <f>+C73-G74</f>
        <v>0</v>
      </c>
      <c r="H73" s="162"/>
      <c r="I73" s="22"/>
      <c r="J73" s="283">
        <v>250039</v>
      </c>
      <c r="K73" s="273">
        <v>213930.56166856989</v>
      </c>
      <c r="L73" s="273">
        <v>286147.43833143008</v>
      </c>
    </row>
    <row r="74" spans="1:12" x14ac:dyDescent="0.2">
      <c r="A74" s="26" t="s">
        <v>51</v>
      </c>
      <c r="B74" s="19">
        <v>20507</v>
      </c>
      <c r="C74" s="27">
        <f t="shared" si="26"/>
        <v>3451</v>
      </c>
      <c r="D74" s="36">
        <f t="shared" si="27"/>
        <v>20.233348968105066</v>
      </c>
      <c r="E74" s="22">
        <f t="shared" si="25"/>
        <v>0</v>
      </c>
      <c r="F74" s="156">
        <f>SUM(B74:B80)</f>
        <v>178362</v>
      </c>
      <c r="G74" s="156">
        <f>SUM(C74:C80)</f>
        <v>-71677</v>
      </c>
      <c r="H74" s="162"/>
      <c r="I74" s="22"/>
      <c r="J74" s="222">
        <v>17056</v>
      </c>
      <c r="K74" s="224">
        <v>11490.410336206374</v>
      </c>
      <c r="L74" s="224">
        <v>22621.589663793624</v>
      </c>
    </row>
    <row r="75" spans="1:12" s="257" customFormat="1" x14ac:dyDescent="0.2">
      <c r="A75" s="26" t="s">
        <v>32</v>
      </c>
      <c r="B75" s="19">
        <v>30171</v>
      </c>
      <c r="C75" s="27">
        <f t="shared" si="26"/>
        <v>-30852</v>
      </c>
      <c r="D75" s="36">
        <f t="shared" si="27"/>
        <v>-50.557986333021972</v>
      </c>
      <c r="E75" s="22">
        <f t="shared" si="25"/>
        <v>-1</v>
      </c>
      <c r="F75" s="22"/>
      <c r="G75" s="22"/>
      <c r="H75" s="162"/>
      <c r="I75" s="22"/>
      <c r="J75" s="212">
        <v>61023</v>
      </c>
      <c r="K75" s="224">
        <v>47162.393918286769</v>
      </c>
      <c r="L75" s="224">
        <v>74883.606081713238</v>
      </c>
    </row>
    <row r="76" spans="1:12" s="257" customFormat="1" x14ac:dyDescent="0.2">
      <c r="A76" s="26" t="s">
        <v>33</v>
      </c>
      <c r="B76" s="19">
        <v>58684.999999999993</v>
      </c>
      <c r="C76" s="27">
        <f t="shared" si="26"/>
        <v>-28057.000000000007</v>
      </c>
      <c r="D76" s="36">
        <f t="shared" si="27"/>
        <v>-32.345345968504304</v>
      </c>
      <c r="E76" s="22">
        <f t="shared" si="25"/>
        <v>-1</v>
      </c>
      <c r="F76" s="22"/>
      <c r="G76" s="22"/>
      <c r="H76" s="162"/>
      <c r="I76" s="22"/>
      <c r="J76" s="212">
        <v>86742</v>
      </c>
      <c r="K76" s="224">
        <v>66338.063833249267</v>
      </c>
      <c r="L76" s="224">
        <v>107145.93616675073</v>
      </c>
    </row>
    <row r="77" spans="1:12" s="257" customFormat="1" x14ac:dyDescent="0.2">
      <c r="A77" s="26" t="s">
        <v>34</v>
      </c>
      <c r="B77" s="19">
        <v>33867</v>
      </c>
      <c r="C77" s="27">
        <f t="shared" si="26"/>
        <v>-10673</v>
      </c>
      <c r="D77" s="36">
        <f t="shared" si="27"/>
        <v>-23.962730130220027</v>
      </c>
      <c r="E77" s="22">
        <f t="shared" si="25"/>
        <v>0</v>
      </c>
      <c r="F77" s="22"/>
      <c r="G77" s="22"/>
      <c r="H77" s="162"/>
      <c r="I77" s="22"/>
      <c r="J77" s="212">
        <v>44540</v>
      </c>
      <c r="K77" s="224">
        <v>33689.682613702375</v>
      </c>
      <c r="L77" s="224">
        <v>55390.317386297625</v>
      </c>
    </row>
    <row r="78" spans="1:12" s="280" customFormat="1" x14ac:dyDescent="0.2">
      <c r="A78" s="26" t="s">
        <v>117</v>
      </c>
      <c r="B78" s="19">
        <v>17620</v>
      </c>
      <c r="C78" s="27">
        <f t="shared" si="26"/>
        <v>-2197</v>
      </c>
      <c r="D78" s="36">
        <f t="shared" si="27"/>
        <v>-11.086440934551144</v>
      </c>
      <c r="E78" s="22">
        <f t="shared" si="25"/>
        <v>0</v>
      </c>
      <c r="F78" s="276"/>
      <c r="G78" s="276"/>
      <c r="H78" s="277"/>
      <c r="I78" s="276"/>
      <c r="J78" s="289">
        <v>19817</v>
      </c>
      <c r="K78" s="279">
        <v>10753.091039948886</v>
      </c>
      <c r="L78" s="279">
        <v>28880.908960051114</v>
      </c>
    </row>
    <row r="79" spans="1:12" s="280" customFormat="1" x14ac:dyDescent="0.2">
      <c r="A79" s="26" t="s">
        <v>118</v>
      </c>
      <c r="B79" s="19">
        <v>17349</v>
      </c>
      <c r="C79" s="27">
        <f t="shared" si="26"/>
        <v>-3512</v>
      </c>
      <c r="D79" s="36">
        <f t="shared" si="27"/>
        <v>-16.835242797564835</v>
      </c>
      <c r="E79" s="22">
        <f t="shared" si="25"/>
        <v>0</v>
      </c>
      <c r="F79" s="276"/>
      <c r="G79" s="276"/>
      <c r="H79" s="277"/>
      <c r="I79" s="276"/>
      <c r="J79" s="289">
        <v>20861</v>
      </c>
      <c r="K79" s="279">
        <v>13671.379914667199</v>
      </c>
      <c r="L79" s="279">
        <v>28050.620085332801</v>
      </c>
    </row>
    <row r="80" spans="1:12" x14ac:dyDescent="0.2">
      <c r="A80" s="26" t="s">
        <v>10</v>
      </c>
      <c r="B80" s="19">
        <v>163</v>
      </c>
      <c r="C80" s="27">
        <f t="shared" si="26"/>
        <v>163</v>
      </c>
      <c r="D80" s="36" t="e">
        <f t="shared" si="27"/>
        <v>#DIV/0!</v>
      </c>
      <c r="E80" s="22">
        <v>0</v>
      </c>
      <c r="F80" s="22"/>
      <c r="G80" s="22"/>
      <c r="H80" s="162"/>
      <c r="I80" s="22"/>
      <c r="J80" s="222">
        <v>0</v>
      </c>
      <c r="K80" s="224">
        <v>0</v>
      </c>
      <c r="L80" s="224">
        <v>0</v>
      </c>
    </row>
    <row r="81" spans="1:12" x14ac:dyDescent="0.2">
      <c r="A81" s="47"/>
      <c r="B81" s="44"/>
      <c r="C81" s="48"/>
      <c r="D81" s="49"/>
      <c r="E81" s="22"/>
      <c r="F81" s="22"/>
      <c r="G81" s="22"/>
      <c r="H81" s="162"/>
      <c r="I81" s="22"/>
      <c r="J81" s="222"/>
      <c r="K81" s="222"/>
      <c r="L81" s="222"/>
    </row>
    <row r="82" spans="1:12" x14ac:dyDescent="0.2">
      <c r="A82" s="11" t="s">
        <v>27</v>
      </c>
      <c r="B82" s="12">
        <v>568554</v>
      </c>
      <c r="C82" s="13">
        <f>B82-J82</f>
        <v>-3767</v>
      </c>
      <c r="D82" s="14">
        <f>C82/J82*100</f>
        <v>-0.65819706074038875</v>
      </c>
      <c r="E82" s="15">
        <f>IF(B82&lt;K82,-1,IF(B82&gt;L82,1,0))</f>
        <v>0</v>
      </c>
      <c r="F82" s="15"/>
      <c r="G82" s="15"/>
      <c r="H82" s="163"/>
      <c r="I82" s="15"/>
      <c r="J82" s="282">
        <v>572321</v>
      </c>
      <c r="K82" s="221">
        <v>525558.25698665087</v>
      </c>
      <c r="L82" s="221">
        <v>619083.74301334913</v>
      </c>
    </row>
    <row r="83" spans="1:12" s="257" customFormat="1" x14ac:dyDescent="0.2">
      <c r="A83" s="18"/>
      <c r="B83" s="19" t="s">
        <v>264</v>
      </c>
      <c r="C83" s="20"/>
      <c r="D83" s="21"/>
      <c r="E83" s="22"/>
      <c r="F83" s="22"/>
      <c r="G83" s="22"/>
      <c r="H83" s="162"/>
      <c r="I83" s="22"/>
      <c r="J83" s="212"/>
      <c r="K83" s="222"/>
      <c r="L83" s="222"/>
    </row>
    <row r="84" spans="1:12" x14ac:dyDescent="0.2">
      <c r="A84" s="24" t="s">
        <v>44</v>
      </c>
      <c r="B84" s="41">
        <v>568554</v>
      </c>
      <c r="C84" s="25">
        <f t="shared" ref="C84:C87" si="28">B84-J84</f>
        <v>-3767</v>
      </c>
      <c r="D84" s="42">
        <f t="shared" ref="D84:D87" si="29">C84/J84*100</f>
        <v>-0.65819706074038875</v>
      </c>
      <c r="E84" s="22">
        <f>IF(B84&lt;K84,-1,IF(B84&gt;L84,1,0))</f>
        <v>0</v>
      </c>
      <c r="F84" s="1">
        <f>+B84-F85</f>
        <v>0</v>
      </c>
      <c r="G84" s="1">
        <f>+C84-G85</f>
        <v>0</v>
      </c>
      <c r="H84" s="162"/>
      <c r="I84" s="22"/>
      <c r="J84" s="282">
        <v>572321</v>
      </c>
      <c r="K84" s="221">
        <v>525558.25698665087</v>
      </c>
      <c r="L84" s="221">
        <v>619083.74301334913</v>
      </c>
    </row>
    <row r="85" spans="1:12" s="257" customFormat="1" ht="12" x14ac:dyDescent="0.2">
      <c r="A85" s="26" t="s">
        <v>140</v>
      </c>
      <c r="B85" s="19">
        <v>533926</v>
      </c>
      <c r="C85" s="27">
        <f t="shared" si="28"/>
        <v>16036</v>
      </c>
      <c r="D85" s="28">
        <f t="shared" si="29"/>
        <v>3.0964104346482846</v>
      </c>
      <c r="E85" s="22">
        <f>IF(B85&lt;K85,-1,IF(B85&gt;L85,1,0))</f>
        <v>0</v>
      </c>
      <c r="F85" s="156">
        <f>SUM(B85:B87)</f>
        <v>568554</v>
      </c>
      <c r="G85" s="156">
        <f>SUM(C85:C87)</f>
        <v>-3767</v>
      </c>
      <c r="H85" s="162"/>
      <c r="I85" s="22"/>
      <c r="J85" s="212">
        <v>517890</v>
      </c>
      <c r="K85" s="224">
        <v>480996.63642259012</v>
      </c>
      <c r="L85" s="224">
        <v>554783.36357740988</v>
      </c>
    </row>
    <row r="86" spans="1:12" ht="12" x14ac:dyDescent="0.2">
      <c r="A86" s="50" t="s">
        <v>141</v>
      </c>
      <c r="B86" s="19">
        <v>24978</v>
      </c>
      <c r="C86" s="27">
        <f t="shared" si="28"/>
        <v>-9431</v>
      </c>
      <c r="D86" s="28">
        <f t="shared" si="29"/>
        <v>-27.408526838908426</v>
      </c>
      <c r="E86" s="22">
        <f>IF(B86&lt;K86,-1,IF(B86&gt;L86,1,0))</f>
        <v>-1</v>
      </c>
      <c r="F86" s="22"/>
      <c r="G86" s="22"/>
      <c r="H86" s="162"/>
      <c r="I86" s="22"/>
      <c r="J86" s="222">
        <v>34409</v>
      </c>
      <c r="K86" s="224">
        <v>27326.219467236624</v>
      </c>
      <c r="L86" s="224">
        <v>41491.780532763376</v>
      </c>
    </row>
    <row r="87" spans="1:12" s="148" customFormat="1" ht="12" x14ac:dyDescent="0.2">
      <c r="A87" s="50" t="s">
        <v>142</v>
      </c>
      <c r="B87" s="19">
        <v>9650</v>
      </c>
      <c r="C87" s="27">
        <f t="shared" si="28"/>
        <v>-10372</v>
      </c>
      <c r="D87" s="28">
        <f t="shared" si="29"/>
        <v>-51.803016681650185</v>
      </c>
      <c r="E87" s="22">
        <f>IF(B87&lt;K87,-1,IF(B87&gt;L87,1,0))</f>
        <v>0</v>
      </c>
      <c r="F87" s="179"/>
      <c r="G87" s="179"/>
      <c r="H87" s="180"/>
      <c r="I87" s="179"/>
      <c r="J87" s="228">
        <v>20022</v>
      </c>
      <c r="K87" s="229">
        <v>9506.1704509154715</v>
      </c>
      <c r="L87" s="229">
        <v>30537.829549084527</v>
      </c>
    </row>
    <row r="88" spans="1:12" x14ac:dyDescent="0.2">
      <c r="A88" s="34"/>
      <c r="B88" s="19"/>
      <c r="C88" s="19"/>
      <c r="D88" s="28"/>
      <c r="E88" s="22"/>
      <c r="F88" s="22"/>
      <c r="G88" s="22"/>
      <c r="H88" s="162"/>
      <c r="I88" s="22"/>
      <c r="J88" s="222"/>
      <c r="K88" s="222"/>
      <c r="L88" s="222"/>
    </row>
    <row r="89" spans="1:12" x14ac:dyDescent="0.2">
      <c r="A89" s="24" t="s">
        <v>45</v>
      </c>
      <c r="B89" s="41">
        <v>568554</v>
      </c>
      <c r="C89" s="25">
        <f t="shared" ref="C89:C95" si="30">B89-J89</f>
        <v>-3767</v>
      </c>
      <c r="D89" s="42">
        <f t="shared" ref="D89:D94" si="31">C89/J89*100</f>
        <v>-0.65819706074038875</v>
      </c>
      <c r="E89" s="22">
        <f t="shared" ref="E89:E94" si="32">IF(B89&lt;K89,-1,IF(B89&gt;L89,1,0))</f>
        <v>0</v>
      </c>
      <c r="F89" s="1">
        <f>+B89-F90</f>
        <v>0</v>
      </c>
      <c r="G89" s="181">
        <f>+C89-G90</f>
        <v>0</v>
      </c>
      <c r="H89" s="162"/>
      <c r="I89" s="22"/>
      <c r="J89" s="282">
        <v>572321</v>
      </c>
      <c r="K89" s="221">
        <v>525558.25698665087</v>
      </c>
      <c r="L89" s="221">
        <v>619083.74301334913</v>
      </c>
    </row>
    <row r="90" spans="1:12" x14ac:dyDescent="0.2">
      <c r="A90" s="26" t="s">
        <v>41</v>
      </c>
      <c r="B90" s="19">
        <v>219325</v>
      </c>
      <c r="C90" s="27">
        <f t="shared" si="30"/>
        <v>18488</v>
      </c>
      <c r="D90" s="28">
        <f t="shared" si="31"/>
        <v>9.2054750867619006</v>
      </c>
      <c r="E90" s="22">
        <f t="shared" si="32"/>
        <v>0</v>
      </c>
      <c r="F90" s="156">
        <f>SUM(B90:B95)</f>
        <v>568554</v>
      </c>
      <c r="G90" s="156">
        <f>SUM(C90:C95)</f>
        <v>-3767</v>
      </c>
      <c r="H90" s="162"/>
      <c r="I90" s="22"/>
      <c r="J90" s="222">
        <v>200837</v>
      </c>
      <c r="K90" s="224">
        <v>174845.76728186774</v>
      </c>
      <c r="L90" s="224">
        <v>226828.23271813226</v>
      </c>
    </row>
    <row r="91" spans="1:12" x14ac:dyDescent="0.2">
      <c r="A91" s="26" t="s">
        <v>29</v>
      </c>
      <c r="B91" s="19">
        <v>23286</v>
      </c>
      <c r="C91" s="27">
        <f t="shared" si="30"/>
        <v>-9937</v>
      </c>
      <c r="D91" s="28">
        <f t="shared" si="31"/>
        <v>-29.910002106974083</v>
      </c>
      <c r="E91" s="22">
        <f t="shared" si="32"/>
        <v>-1</v>
      </c>
      <c r="F91" s="22"/>
      <c r="G91" s="22"/>
      <c r="H91" s="162"/>
      <c r="I91" s="22"/>
      <c r="J91" s="222">
        <v>33223</v>
      </c>
      <c r="K91" s="224">
        <v>23469.111420746645</v>
      </c>
      <c r="L91" s="224">
        <v>42976.888579253355</v>
      </c>
    </row>
    <row r="92" spans="1:12" x14ac:dyDescent="0.2">
      <c r="A92" s="26" t="s">
        <v>30</v>
      </c>
      <c r="B92" s="19">
        <v>11957</v>
      </c>
      <c r="C92" s="27">
        <f t="shared" si="30"/>
        <v>-6334</v>
      </c>
      <c r="D92" s="28">
        <f t="shared" si="31"/>
        <v>-34.6290525395003</v>
      </c>
      <c r="E92" s="22">
        <f t="shared" si="32"/>
        <v>0</v>
      </c>
      <c r="F92" s="22"/>
      <c r="G92" s="22"/>
      <c r="H92" s="162"/>
      <c r="I92" s="22"/>
      <c r="J92" s="222">
        <v>18291</v>
      </c>
      <c r="K92" s="224">
        <v>10819.272043459358</v>
      </c>
      <c r="L92" s="224">
        <v>25762.727956540642</v>
      </c>
    </row>
    <row r="93" spans="1:12" x14ac:dyDescent="0.2">
      <c r="A93" s="26" t="s">
        <v>31</v>
      </c>
      <c r="B93" s="19">
        <v>39593</v>
      </c>
      <c r="C93" s="27">
        <f t="shared" si="30"/>
        <v>-11635</v>
      </c>
      <c r="D93" s="28">
        <f t="shared" si="31"/>
        <v>-22.712188646833763</v>
      </c>
      <c r="E93" s="22">
        <f t="shared" si="32"/>
        <v>0</v>
      </c>
      <c r="F93" s="22"/>
      <c r="G93" s="22"/>
      <c r="H93" s="162"/>
      <c r="I93" s="22"/>
      <c r="J93" s="222">
        <v>51228</v>
      </c>
      <c r="K93" s="224">
        <v>39166.016789682399</v>
      </c>
      <c r="L93" s="224">
        <v>63289.983210317601</v>
      </c>
    </row>
    <row r="94" spans="1:12" x14ac:dyDescent="0.2">
      <c r="A94" s="26" t="s">
        <v>22</v>
      </c>
      <c r="B94" s="19">
        <v>273210</v>
      </c>
      <c r="C94" s="27">
        <f t="shared" si="30"/>
        <v>4784</v>
      </c>
      <c r="D94" s="28">
        <f t="shared" si="31"/>
        <v>1.7822416606439018</v>
      </c>
      <c r="E94" s="22">
        <f t="shared" si="32"/>
        <v>0</v>
      </c>
      <c r="F94" s="22"/>
      <c r="G94" s="22"/>
      <c r="H94" s="162"/>
      <c r="I94" s="22"/>
      <c r="J94" s="222">
        <v>268426</v>
      </c>
      <c r="K94" s="224">
        <v>243337.53519477701</v>
      </c>
      <c r="L94" s="224">
        <v>293514.46480522299</v>
      </c>
    </row>
    <row r="95" spans="1:12" x14ac:dyDescent="0.2">
      <c r="A95" s="26" t="s">
        <v>10</v>
      </c>
      <c r="B95" s="19">
        <v>1183</v>
      </c>
      <c r="C95" s="27">
        <f t="shared" si="30"/>
        <v>867</v>
      </c>
      <c r="D95" s="28">
        <f>C95/J95*100</f>
        <v>274.36708860759495</v>
      </c>
      <c r="E95" s="22">
        <v>0</v>
      </c>
      <c r="F95" s="22"/>
      <c r="G95" s="22"/>
      <c r="H95" s="162"/>
      <c r="I95" s="22"/>
      <c r="J95" s="222">
        <v>316</v>
      </c>
      <c r="K95" s="224">
        <v>0</v>
      </c>
      <c r="L95" s="224">
        <v>674.93664389539254</v>
      </c>
    </row>
    <row r="96" spans="1:12" x14ac:dyDescent="0.2">
      <c r="A96" s="34"/>
      <c r="B96" s="44"/>
      <c r="C96" s="19"/>
      <c r="D96" s="28"/>
      <c r="E96" s="22"/>
      <c r="F96" s="22"/>
      <c r="G96" s="22"/>
      <c r="H96" s="162"/>
      <c r="I96" s="22"/>
      <c r="J96" s="222"/>
      <c r="K96" s="222"/>
      <c r="L96" s="222"/>
    </row>
    <row r="97" spans="1:12" ht="12" x14ac:dyDescent="0.2">
      <c r="A97" s="24" t="s">
        <v>143</v>
      </c>
      <c r="B97" s="41">
        <v>568554</v>
      </c>
      <c r="C97" s="25">
        <f t="shared" ref="C97:C104" si="33">B97-J97</f>
        <v>-3767</v>
      </c>
      <c r="D97" s="42">
        <f t="shared" ref="D97:D104" si="34">C97/J97*100</f>
        <v>-0.65819706074038875</v>
      </c>
      <c r="E97" s="22">
        <f t="shared" ref="E97:E103" si="35">IF(B97&lt;K97,-1,IF(B97&gt;L97,1,0))</f>
        <v>0</v>
      </c>
      <c r="F97" s="1">
        <f>+B97-F98</f>
        <v>0</v>
      </c>
      <c r="G97" s="1">
        <f>+C97-G98</f>
        <v>0</v>
      </c>
      <c r="H97" s="162"/>
      <c r="I97" s="22"/>
      <c r="J97" s="282">
        <v>572321</v>
      </c>
      <c r="K97" s="221">
        <v>525558.25698665087</v>
      </c>
      <c r="L97" s="221">
        <v>619083.74301334913</v>
      </c>
    </row>
    <row r="98" spans="1:12" x14ac:dyDescent="0.2">
      <c r="A98" s="26" t="s">
        <v>51</v>
      </c>
      <c r="B98" s="19">
        <v>109382</v>
      </c>
      <c r="C98" s="27">
        <f t="shared" si="33"/>
        <v>3206</v>
      </c>
      <c r="D98" s="36">
        <f t="shared" si="34"/>
        <v>3.0195147679324892</v>
      </c>
      <c r="E98" s="22">
        <f t="shared" si="35"/>
        <v>0</v>
      </c>
      <c r="F98" s="156">
        <f>SUM(B98:B104)</f>
        <v>568554</v>
      </c>
      <c r="G98" s="156">
        <f>SUM(C98:C104)</f>
        <v>-3767</v>
      </c>
      <c r="H98" s="162"/>
      <c r="I98" s="22"/>
      <c r="J98" s="222">
        <v>106176</v>
      </c>
      <c r="K98" s="224">
        <v>89250.158040742841</v>
      </c>
      <c r="L98" s="224">
        <v>123101.84195925716</v>
      </c>
    </row>
    <row r="99" spans="1:12" s="257" customFormat="1" x14ac:dyDescent="0.2">
      <c r="A99" s="26" t="s">
        <v>32</v>
      </c>
      <c r="B99" s="19">
        <v>116680</v>
      </c>
      <c r="C99" s="27">
        <f t="shared" si="33"/>
        <v>7003</v>
      </c>
      <c r="D99" s="36">
        <f t="shared" si="34"/>
        <v>6.3851126489601286</v>
      </c>
      <c r="E99" s="22">
        <f t="shared" si="35"/>
        <v>0</v>
      </c>
      <c r="F99" s="22"/>
      <c r="G99" s="22"/>
      <c r="H99" s="162"/>
      <c r="I99" s="22"/>
      <c r="J99" s="212">
        <v>109677</v>
      </c>
      <c r="K99" s="224">
        <v>91241.986601014127</v>
      </c>
      <c r="L99" s="224">
        <v>128112.01339898587</v>
      </c>
    </row>
    <row r="100" spans="1:12" x14ac:dyDescent="0.2">
      <c r="A100" s="26" t="s">
        <v>33</v>
      </c>
      <c r="B100" s="19">
        <v>208466</v>
      </c>
      <c r="C100" s="27">
        <f t="shared" si="33"/>
        <v>13961</v>
      </c>
      <c r="D100" s="36">
        <f t="shared" si="34"/>
        <v>7.1777075139456565</v>
      </c>
      <c r="E100" s="22">
        <f t="shared" si="35"/>
        <v>0</v>
      </c>
      <c r="F100" s="22"/>
      <c r="G100" s="22"/>
      <c r="H100" s="162"/>
      <c r="I100" s="22"/>
      <c r="J100" s="222">
        <v>194505</v>
      </c>
      <c r="K100" s="224">
        <v>165736.46394995373</v>
      </c>
      <c r="L100" s="224">
        <v>223273.53605004627</v>
      </c>
    </row>
    <row r="101" spans="1:12" x14ac:dyDescent="0.2">
      <c r="A101" s="26" t="s">
        <v>34</v>
      </c>
      <c r="B101" s="19">
        <v>53652</v>
      </c>
      <c r="C101" s="27">
        <f t="shared" si="33"/>
        <v>-15372</v>
      </c>
      <c r="D101" s="36">
        <f t="shared" si="34"/>
        <v>-22.270514603616135</v>
      </c>
      <c r="E101" s="22">
        <f t="shared" si="35"/>
        <v>-1</v>
      </c>
      <c r="F101" s="22"/>
      <c r="G101" s="22"/>
      <c r="H101" s="162"/>
      <c r="I101" s="22"/>
      <c r="J101" s="222">
        <v>69024</v>
      </c>
      <c r="K101" s="224">
        <v>54751.437109963401</v>
      </c>
      <c r="L101" s="224">
        <v>83296.562890036599</v>
      </c>
    </row>
    <row r="102" spans="1:12" x14ac:dyDescent="0.2">
      <c r="A102" s="26" t="s">
        <v>117</v>
      </c>
      <c r="B102" s="19">
        <v>31289</v>
      </c>
      <c r="C102" s="27">
        <f t="shared" si="33"/>
        <v>2353</v>
      </c>
      <c r="D102" s="36">
        <f t="shared" si="34"/>
        <v>8.131739010229472</v>
      </c>
      <c r="E102" s="22">
        <f t="shared" si="35"/>
        <v>0</v>
      </c>
      <c r="F102" s="22"/>
      <c r="G102" s="22"/>
      <c r="H102" s="162"/>
      <c r="I102" s="22"/>
      <c r="J102" s="222">
        <v>28936</v>
      </c>
      <c r="K102" s="224">
        <v>19823.158599858958</v>
      </c>
      <c r="L102" s="224">
        <v>38048.841400141042</v>
      </c>
    </row>
    <row r="103" spans="1:12" x14ac:dyDescent="0.2">
      <c r="A103" s="26" t="s">
        <v>118</v>
      </c>
      <c r="B103" s="19">
        <v>48766</v>
      </c>
      <c r="C103" s="27">
        <f t="shared" si="33"/>
        <v>-13925</v>
      </c>
      <c r="D103" s="36">
        <f t="shared" si="34"/>
        <v>-22.212119762007308</v>
      </c>
      <c r="E103" s="22">
        <f t="shared" si="35"/>
        <v>0</v>
      </c>
      <c r="F103" s="22"/>
      <c r="G103" s="22"/>
      <c r="H103" s="162"/>
      <c r="I103" s="22"/>
      <c r="J103" s="222">
        <v>62691</v>
      </c>
      <c r="K103" s="224">
        <v>46611.939301858889</v>
      </c>
      <c r="L103" s="224">
        <v>78770.060698141111</v>
      </c>
    </row>
    <row r="104" spans="1:12" x14ac:dyDescent="0.2">
      <c r="A104" s="26" t="s">
        <v>10</v>
      </c>
      <c r="B104" s="19">
        <v>319</v>
      </c>
      <c r="C104" s="27">
        <f t="shared" si="33"/>
        <v>-993</v>
      </c>
      <c r="D104" s="36">
        <f t="shared" si="34"/>
        <v>-75.685975609756099</v>
      </c>
      <c r="E104" s="22">
        <v>0</v>
      </c>
      <c r="F104" s="22"/>
      <c r="G104" s="22"/>
      <c r="H104" s="162"/>
      <c r="I104" s="22"/>
      <c r="J104" s="222">
        <v>1312</v>
      </c>
      <c r="K104" s="224">
        <v>0</v>
      </c>
      <c r="L104" s="224">
        <v>3067.0683255413328</v>
      </c>
    </row>
    <row r="105" spans="1:12" x14ac:dyDescent="0.2">
      <c r="A105" s="51"/>
      <c r="B105" s="52"/>
      <c r="C105" s="53"/>
      <c r="D105" s="54"/>
      <c r="E105" s="22"/>
      <c r="F105" s="22"/>
      <c r="G105" s="22"/>
      <c r="H105" s="162"/>
      <c r="I105" s="22"/>
      <c r="J105" s="222"/>
      <c r="K105" s="222"/>
      <c r="L105" s="222"/>
    </row>
    <row r="106" spans="1:12" x14ac:dyDescent="0.2">
      <c r="A106" s="55" t="s">
        <v>57</v>
      </c>
      <c r="B106" s="56"/>
      <c r="C106" s="57"/>
      <c r="D106" s="58"/>
      <c r="E106" s="15"/>
      <c r="F106" s="15"/>
      <c r="G106" s="15"/>
      <c r="H106" s="163"/>
      <c r="I106" s="15"/>
      <c r="K106" s="59"/>
      <c r="L106" s="59"/>
    </row>
    <row r="107" spans="1:12" s="257" customFormat="1" x14ac:dyDescent="0.2">
      <c r="A107" s="60"/>
      <c r="B107" s="61"/>
      <c r="C107" s="62"/>
      <c r="D107" s="21"/>
      <c r="E107" s="22"/>
      <c r="F107" s="22"/>
      <c r="G107" s="22"/>
      <c r="H107" s="162"/>
      <c r="I107" s="22"/>
      <c r="K107" s="23"/>
      <c r="L107" s="23"/>
    </row>
    <row r="108" spans="1:12" x14ac:dyDescent="0.2">
      <c r="A108" s="63" t="s">
        <v>35</v>
      </c>
      <c r="B108" s="61"/>
      <c r="C108" s="64"/>
      <c r="D108" s="65"/>
      <c r="E108" s="22"/>
      <c r="F108" s="22"/>
      <c r="G108" s="22"/>
      <c r="H108" s="162"/>
      <c r="I108" s="22"/>
      <c r="K108" s="23"/>
      <c r="L108" s="23"/>
    </row>
    <row r="109" spans="1:12" x14ac:dyDescent="0.2">
      <c r="A109" s="66" t="s">
        <v>28</v>
      </c>
      <c r="B109" s="67">
        <v>72.044111529713035</v>
      </c>
      <c r="C109" s="54">
        <f t="shared" ref="C109:C111" si="36">B109-J109</f>
        <v>0.55019929615399121</v>
      </c>
      <c r="D109" s="54">
        <f t="shared" ref="D109:D111" si="37">C109/J109*100</f>
        <v>0.76957502948863554</v>
      </c>
      <c r="E109" s="22">
        <f>IF(B109&lt;K109,-1,IF(B109&gt;L109,1,0))</f>
        <v>0</v>
      </c>
      <c r="F109" s="22"/>
      <c r="G109" s="22"/>
      <c r="H109" s="162"/>
      <c r="I109" s="22"/>
      <c r="J109" s="68">
        <v>71.493912233559044</v>
      </c>
      <c r="K109" s="68">
        <v>69.725705359721232</v>
      </c>
      <c r="L109" s="68">
        <v>73.262119107396856</v>
      </c>
    </row>
    <row r="110" spans="1:12" ht="12" x14ac:dyDescent="0.2">
      <c r="A110" s="66" t="s">
        <v>144</v>
      </c>
      <c r="B110" s="67">
        <v>63.274024292023526</v>
      </c>
      <c r="C110" s="54">
        <f t="shared" si="36"/>
        <v>4.2340211043200853</v>
      </c>
      <c r="D110" s="54">
        <f t="shared" si="37"/>
        <v>7.171444572689194</v>
      </c>
      <c r="E110" s="22">
        <f>IF(B110&lt;K110,-1,IF(B110&gt;L110,1,0))</f>
        <v>1</v>
      </c>
      <c r="F110" s="22"/>
      <c r="G110" s="22"/>
      <c r="H110" s="162"/>
      <c r="I110" s="22"/>
      <c r="J110" s="68">
        <v>59.040003187703441</v>
      </c>
      <c r="K110" s="68">
        <v>56.744159196859158</v>
      </c>
      <c r="L110" s="68">
        <v>61.335847178547724</v>
      </c>
    </row>
    <row r="111" spans="1:12" x14ac:dyDescent="0.2">
      <c r="A111" s="66" t="s">
        <v>37</v>
      </c>
      <c r="B111" s="67">
        <v>27.955888470286965</v>
      </c>
      <c r="C111" s="54">
        <f t="shared" si="36"/>
        <v>-0.55019929615398766</v>
      </c>
      <c r="D111" s="54">
        <f t="shared" si="37"/>
        <v>-1.9301115630525587</v>
      </c>
      <c r="E111" s="22">
        <f>IF(B111&lt;K111,-1,IF(B111&gt;L111,1,0))</f>
        <v>0</v>
      </c>
      <c r="F111" s="22"/>
      <c r="G111" s="22"/>
      <c r="H111" s="162"/>
      <c r="I111" s="22"/>
      <c r="J111" s="68">
        <v>28.506087766440952</v>
      </c>
      <c r="K111" s="68">
        <v>26.737880892603144</v>
      </c>
      <c r="L111" s="68">
        <v>30.274294640278761</v>
      </c>
    </row>
    <row r="112" spans="1:12" x14ac:dyDescent="0.2">
      <c r="A112" s="69"/>
      <c r="B112" s="67"/>
      <c r="C112" s="54"/>
      <c r="D112" s="54"/>
      <c r="E112" s="22"/>
      <c r="F112" s="22"/>
      <c r="G112" s="22"/>
      <c r="H112" s="162"/>
      <c r="I112" s="22"/>
      <c r="J112" s="23"/>
      <c r="K112" s="23"/>
      <c r="L112" s="23"/>
    </row>
    <row r="113" spans="1:12" x14ac:dyDescent="0.2">
      <c r="A113" s="63" t="s">
        <v>36</v>
      </c>
      <c r="B113" s="64"/>
      <c r="C113" s="65"/>
      <c r="D113" s="65"/>
      <c r="E113" s="22"/>
      <c r="F113" s="22"/>
      <c r="G113" s="22"/>
      <c r="H113" s="162"/>
      <c r="I113" s="22"/>
      <c r="J113" s="23"/>
      <c r="K113" s="23"/>
      <c r="L113" s="23"/>
    </row>
    <row r="114" spans="1:12" ht="12" x14ac:dyDescent="0.2">
      <c r="A114" s="66" t="s">
        <v>145</v>
      </c>
      <c r="B114" s="67">
        <v>12.173218673218674</v>
      </c>
      <c r="C114" s="54">
        <f t="shared" ref="C114:C115" si="38">B114-J114</f>
        <v>-5.2463190982921439</v>
      </c>
      <c r="D114" s="54">
        <f t="shared" ref="D114:D115" si="39">C114/J114*100</f>
        <v>-30.117441502221471</v>
      </c>
      <c r="E114" s="22">
        <f>IF(B114&lt;K114,-1,IF(B114&gt;L114,1,0))</f>
        <v>-1</v>
      </c>
      <c r="F114" s="22"/>
      <c r="G114" s="22"/>
      <c r="H114" s="162"/>
      <c r="I114" s="22"/>
      <c r="J114" s="68">
        <v>17.419537771510818</v>
      </c>
      <c r="K114" s="68">
        <v>15.163695855114975</v>
      </c>
      <c r="L114" s="68">
        <v>19.675379687906659</v>
      </c>
    </row>
    <row r="115" spans="1:12" ht="12" x14ac:dyDescent="0.2">
      <c r="A115" s="66" t="s">
        <v>220</v>
      </c>
      <c r="B115" s="67">
        <v>21.020543270543271</v>
      </c>
      <c r="C115" s="54">
        <f t="shared" si="38"/>
        <v>-6.0284760231140808</v>
      </c>
      <c r="D115" s="54">
        <f t="shared" si="39"/>
        <v>-22.287225860819586</v>
      </c>
      <c r="E115" s="22">
        <f>IF(B115&lt;K115,-1,IF(B115&gt;L115,1,0))</f>
        <v>-1</v>
      </c>
      <c r="F115" s="22"/>
      <c r="G115" s="22"/>
      <c r="H115" s="162"/>
      <c r="I115" s="22"/>
      <c r="J115" s="68">
        <v>27.049019293657352</v>
      </c>
      <c r="K115" s="68">
        <v>24.503427365487735</v>
      </c>
      <c r="L115" s="68">
        <v>29.594611221826966</v>
      </c>
    </row>
    <row r="116" spans="1:12" x14ac:dyDescent="0.2">
      <c r="A116" s="69"/>
      <c r="B116" s="67"/>
      <c r="C116" s="54"/>
      <c r="D116" s="54"/>
      <c r="E116" s="22"/>
      <c r="F116" s="22"/>
      <c r="G116" s="22"/>
      <c r="H116" s="162"/>
      <c r="I116" s="22"/>
      <c r="J116" s="23"/>
      <c r="K116" s="23"/>
      <c r="L116" s="23"/>
    </row>
    <row r="117" spans="1:12" x14ac:dyDescent="0.2">
      <c r="A117" s="63" t="s">
        <v>56</v>
      </c>
      <c r="B117" s="64"/>
      <c r="C117" s="65"/>
      <c r="D117" s="65"/>
      <c r="E117" s="22"/>
      <c r="F117" s="22"/>
      <c r="G117" s="22"/>
      <c r="H117" s="162"/>
      <c r="I117" s="22"/>
      <c r="J117" s="23"/>
      <c r="K117" s="23"/>
      <c r="L117" s="23"/>
    </row>
    <row r="118" spans="1:12" ht="12" x14ac:dyDescent="0.2">
      <c r="A118" s="66" t="s">
        <v>221</v>
      </c>
      <c r="B118" s="67">
        <v>72.216704822207618</v>
      </c>
      <c r="C118" s="54">
        <f t="shared" ref="C118:C119" si="40">B118-J118</f>
        <v>1.0578536763483584</v>
      </c>
      <c r="D118" s="54">
        <f t="shared" ref="D118:D119" si="41">C118/J118*100</f>
        <v>1.4866087061748678</v>
      </c>
      <c r="E118" s="22">
        <f>IF(B118&lt;K118,-1,IF(B118&gt;L118,1,0))</f>
        <v>0</v>
      </c>
      <c r="F118" s="22"/>
      <c r="G118" s="22"/>
      <c r="H118" s="162"/>
      <c r="I118" s="22"/>
      <c r="J118" s="68">
        <v>71.158851145859259</v>
      </c>
      <c r="K118" s="68">
        <v>68.008057700707241</v>
      </c>
      <c r="L118" s="68">
        <v>74.309644591011278</v>
      </c>
    </row>
    <row r="119" spans="1:12" s="257" customFormat="1" x14ac:dyDescent="0.2">
      <c r="A119" s="66" t="s">
        <v>77</v>
      </c>
      <c r="B119" s="67">
        <v>11.583276216586704</v>
      </c>
      <c r="C119" s="54">
        <f t="shared" si="40"/>
        <v>-13.528103918478315</v>
      </c>
      <c r="D119" s="54">
        <f t="shared" si="41"/>
        <v>-53.872403052781422</v>
      </c>
      <c r="E119" s="22">
        <f>IF(B119&lt;K119,-1,IF(B119&gt;L119,1,0))</f>
        <v>-1</v>
      </c>
      <c r="F119" s="22"/>
      <c r="G119" s="22"/>
      <c r="H119" s="162"/>
      <c r="I119" s="22"/>
      <c r="J119" s="68">
        <v>25.111380135065019</v>
      </c>
      <c r="K119" s="68">
        <v>22.303134549248778</v>
      </c>
      <c r="L119" s="68">
        <v>27.919625720881257</v>
      </c>
    </row>
    <row r="120" spans="1:12" s="322" customFormat="1" ht="12" x14ac:dyDescent="0.2">
      <c r="A120" s="66" t="s">
        <v>268</v>
      </c>
      <c r="B120" s="67">
        <v>44.931529842917293</v>
      </c>
      <c r="C120" s="54">
        <f t="shared" ref="C120" si="42">B120-J120</f>
        <v>-0.80497947285730476</v>
      </c>
      <c r="D120" s="54">
        <f t="shared" ref="D120" si="43">C120/J120*100</f>
        <v>-1.7600369702452698</v>
      </c>
      <c r="E120" s="22">
        <f t="shared" ref="E120" si="44">IF(B120&lt;K120,-1,IF(B120&gt;L120,1,0))</f>
        <v>0</v>
      </c>
      <c r="F120" s="22"/>
      <c r="G120" s="22"/>
      <c r="H120" s="162"/>
      <c r="I120" s="22"/>
      <c r="J120" s="68">
        <v>45.736509315774597</v>
      </c>
      <c r="K120" s="68">
        <v>42.88293483679638</v>
      </c>
      <c r="L120" s="68">
        <v>48.590083794752822</v>
      </c>
    </row>
    <row r="121" spans="1:12" x14ac:dyDescent="0.2">
      <c r="A121" s="66"/>
      <c r="B121" s="67"/>
      <c r="C121" s="54"/>
      <c r="D121" s="54"/>
      <c r="E121" s="70"/>
      <c r="F121" s="70"/>
      <c r="G121" s="70"/>
      <c r="H121" s="162"/>
      <c r="I121" s="70"/>
      <c r="J121" s="68"/>
      <c r="K121" s="68"/>
      <c r="L121" s="68"/>
    </row>
    <row r="122" spans="1:12" x14ac:dyDescent="0.2">
      <c r="A122" s="63" t="s">
        <v>119</v>
      </c>
      <c r="B122" s="67"/>
      <c r="C122" s="54"/>
      <c r="D122" s="54"/>
      <c r="E122" s="70"/>
      <c r="F122" s="70"/>
      <c r="G122" s="70"/>
      <c r="H122" s="162"/>
      <c r="I122" s="70"/>
      <c r="J122" s="68"/>
      <c r="K122" s="68"/>
      <c r="L122" s="68"/>
    </row>
    <row r="123" spans="1:12" ht="12.6" thickBot="1" x14ac:dyDescent="0.25">
      <c r="A123" s="72" t="s">
        <v>269</v>
      </c>
      <c r="B123" s="73">
        <v>12.747872665016782</v>
      </c>
      <c r="C123" s="74">
        <f>B123-J123</f>
        <v>-5.8077155654272978</v>
      </c>
      <c r="D123" s="74">
        <f>C123/J123*100</f>
        <v>-31.299010806343514</v>
      </c>
      <c r="E123" s="75">
        <f>IF(B123&lt;K123,-1,IF(B123&gt;L123,1,0))</f>
        <v>-1</v>
      </c>
      <c r="F123" s="70"/>
      <c r="G123" s="70"/>
      <c r="H123" s="162"/>
      <c r="I123" s="70"/>
      <c r="J123" s="76">
        <v>18.55558823044408</v>
      </c>
      <c r="K123" s="76">
        <v>16.006532230185154</v>
      </c>
      <c r="L123" s="76">
        <v>21.104644230703002</v>
      </c>
    </row>
    <row r="124" spans="1:12" s="257" customFormat="1" ht="11.25" customHeight="1" x14ac:dyDescent="0.2">
      <c r="A124" s="344" t="s">
        <v>146</v>
      </c>
      <c r="B124" s="344"/>
      <c r="C124" s="344"/>
      <c r="D124" s="344"/>
      <c r="E124" s="344"/>
      <c r="F124" s="256"/>
      <c r="G124" s="256"/>
      <c r="H124" s="166"/>
      <c r="I124" s="256"/>
    </row>
    <row r="125" spans="1:12" s="257" customFormat="1" ht="11.25" customHeight="1" x14ac:dyDescent="0.2">
      <c r="A125" s="340" t="s">
        <v>147</v>
      </c>
      <c r="B125" s="340"/>
      <c r="C125" s="340"/>
      <c r="D125" s="340"/>
      <c r="E125" s="340"/>
      <c r="F125" s="256"/>
      <c r="G125" s="256"/>
      <c r="H125" s="166"/>
      <c r="I125" s="256"/>
    </row>
    <row r="126" spans="1:12" s="257" customFormat="1" ht="11.25" customHeight="1" x14ac:dyDescent="0.2">
      <c r="A126" s="340" t="s">
        <v>148</v>
      </c>
      <c r="B126" s="340"/>
      <c r="C126" s="340"/>
      <c r="D126" s="340"/>
      <c r="E126" s="340"/>
      <c r="F126" s="256"/>
      <c r="G126" s="256"/>
      <c r="H126" s="166"/>
      <c r="I126" s="256"/>
    </row>
    <row r="127" spans="1:12" s="257" customFormat="1" ht="11.25" customHeight="1" x14ac:dyDescent="0.2">
      <c r="A127" s="340" t="s">
        <v>149</v>
      </c>
      <c r="B127" s="340"/>
      <c r="C127" s="340"/>
      <c r="D127" s="340"/>
      <c r="E127" s="340"/>
      <c r="F127" s="256"/>
      <c r="G127" s="256"/>
      <c r="H127" s="166"/>
      <c r="I127" s="256"/>
    </row>
    <row r="128" spans="1:12" s="257" customFormat="1" ht="11.25" customHeight="1" x14ac:dyDescent="0.2">
      <c r="A128" s="340" t="s">
        <v>169</v>
      </c>
      <c r="B128" s="340"/>
      <c r="C128" s="340"/>
      <c r="D128" s="340"/>
      <c r="E128" s="340"/>
      <c r="F128" s="256"/>
      <c r="G128" s="256"/>
      <c r="H128" s="166"/>
      <c r="I128" s="256"/>
    </row>
    <row r="129" spans="1:33" s="257" customFormat="1" ht="11.25" customHeight="1" x14ac:dyDescent="0.2">
      <c r="A129" s="340" t="s">
        <v>150</v>
      </c>
      <c r="B129" s="340"/>
      <c r="C129" s="340"/>
      <c r="D129" s="340"/>
      <c r="E129" s="340"/>
      <c r="F129" s="256"/>
      <c r="G129" s="256"/>
      <c r="H129" s="166"/>
      <c r="I129" s="256"/>
    </row>
    <row r="130" spans="1:33" s="257" customFormat="1" ht="11.25" customHeight="1" x14ac:dyDescent="0.2">
      <c r="A130" s="340" t="s">
        <v>151</v>
      </c>
      <c r="B130" s="340"/>
      <c r="C130" s="340"/>
      <c r="D130" s="340"/>
      <c r="E130" s="340"/>
      <c r="F130" s="256"/>
      <c r="G130" s="256"/>
      <c r="H130" s="166"/>
      <c r="I130" s="256"/>
    </row>
    <row r="131" spans="1:33" s="257" customFormat="1" ht="11.25" customHeight="1" x14ac:dyDescent="0.2">
      <c r="A131" s="340" t="s">
        <v>152</v>
      </c>
      <c r="B131" s="340"/>
      <c r="C131" s="340"/>
      <c r="D131" s="340"/>
      <c r="E131" s="340"/>
      <c r="F131" s="256"/>
      <c r="G131" s="256"/>
      <c r="H131" s="166"/>
      <c r="I131" s="256"/>
    </row>
    <row r="132" spans="1:33" s="257" customFormat="1" ht="11.25" customHeight="1" x14ac:dyDescent="0.2">
      <c r="A132" s="340" t="s">
        <v>153</v>
      </c>
      <c r="B132" s="340"/>
      <c r="C132" s="340"/>
      <c r="D132" s="340"/>
      <c r="E132" s="340"/>
      <c r="F132" s="256"/>
      <c r="G132" s="256"/>
      <c r="H132" s="166"/>
      <c r="I132" s="256"/>
    </row>
    <row r="133" spans="1:33" s="257" customFormat="1" ht="11.25" customHeight="1" x14ac:dyDescent="0.2">
      <c r="A133" s="340" t="s">
        <v>154</v>
      </c>
      <c r="B133" s="340"/>
      <c r="C133" s="340"/>
      <c r="D133" s="340"/>
      <c r="E133" s="340"/>
      <c r="F133" s="256"/>
      <c r="G133" s="256"/>
      <c r="H133" s="166"/>
      <c r="I133" s="256"/>
    </row>
    <row r="134" spans="1:33" s="257" customFormat="1" ht="11.25" customHeight="1" x14ac:dyDescent="0.2">
      <c r="A134" s="340" t="s">
        <v>155</v>
      </c>
      <c r="B134" s="340"/>
      <c r="C134" s="340"/>
      <c r="D134" s="340"/>
      <c r="E134" s="340"/>
      <c r="F134" s="256"/>
      <c r="G134" s="256"/>
      <c r="H134" s="166"/>
      <c r="I134" s="256"/>
    </row>
    <row r="135" spans="1:33" s="257" customFormat="1" ht="11.25" customHeight="1" x14ac:dyDescent="0.2">
      <c r="A135" s="340" t="s">
        <v>156</v>
      </c>
      <c r="B135" s="340"/>
      <c r="C135" s="340"/>
      <c r="D135" s="340"/>
      <c r="E135" s="340"/>
      <c r="F135" s="256"/>
      <c r="G135" s="256"/>
      <c r="H135" s="166"/>
      <c r="I135" s="256"/>
    </row>
    <row r="136" spans="1:33" s="257" customFormat="1" ht="11.25" customHeight="1" x14ac:dyDescent="0.2">
      <c r="A136" s="340" t="s">
        <v>229</v>
      </c>
      <c r="B136" s="340"/>
      <c r="C136" s="340"/>
      <c r="D136" s="340"/>
      <c r="E136" s="340"/>
      <c r="F136" s="256"/>
      <c r="G136" s="256"/>
      <c r="H136" s="166"/>
      <c r="I136" s="256"/>
    </row>
    <row r="137" spans="1:33" s="257" customFormat="1" ht="11.25" customHeight="1" x14ac:dyDescent="0.2">
      <c r="A137" s="340" t="s">
        <v>222</v>
      </c>
      <c r="B137" s="340"/>
      <c r="C137" s="340"/>
      <c r="D137" s="340"/>
      <c r="E137" s="340"/>
      <c r="F137" s="256"/>
      <c r="G137" s="256"/>
      <c r="H137" s="166"/>
      <c r="I137" s="256"/>
    </row>
    <row r="138" spans="1:33" s="322" customFormat="1" ht="11.25" customHeight="1" x14ac:dyDescent="0.2">
      <c r="A138" s="340" t="s">
        <v>271</v>
      </c>
      <c r="B138" s="340"/>
      <c r="C138" s="340"/>
      <c r="D138" s="340"/>
      <c r="E138" s="340"/>
      <c r="F138" s="321"/>
      <c r="G138" s="321"/>
      <c r="H138" s="166"/>
      <c r="I138" s="321"/>
    </row>
    <row r="139" spans="1:33" s="257" customFormat="1" x14ac:dyDescent="0.2">
      <c r="A139" s="341" t="s">
        <v>270</v>
      </c>
      <c r="B139" s="341"/>
      <c r="C139" s="341"/>
      <c r="D139" s="341"/>
      <c r="E139" s="341"/>
      <c r="F139" s="256"/>
      <c r="G139" s="256"/>
      <c r="H139" s="166"/>
      <c r="I139" s="256"/>
      <c r="J139" s="256"/>
      <c r="K139" s="256"/>
      <c r="L139" s="256"/>
      <c r="M139" s="256"/>
      <c r="N139" s="256"/>
      <c r="O139" s="256"/>
      <c r="P139" s="256"/>
      <c r="Q139" s="256"/>
      <c r="R139" s="256"/>
      <c r="S139" s="256"/>
      <c r="T139" s="256"/>
      <c r="U139" s="256"/>
      <c r="V139" s="256"/>
      <c r="W139" s="256"/>
      <c r="X139" s="256"/>
      <c r="Y139" s="256"/>
      <c r="Z139" s="256"/>
      <c r="AA139" s="256"/>
      <c r="AB139" s="256"/>
      <c r="AC139" s="256"/>
      <c r="AD139" s="256"/>
      <c r="AE139" s="256"/>
      <c r="AF139" s="256"/>
      <c r="AG139" s="256"/>
    </row>
    <row r="140" spans="1:33" s="257" customFormat="1" ht="11.25" customHeight="1" x14ac:dyDescent="0.2">
      <c r="A140" s="340" t="s">
        <v>157</v>
      </c>
      <c r="B140" s="340"/>
      <c r="C140" s="340"/>
      <c r="D140" s="340"/>
      <c r="E140" s="340"/>
      <c r="F140" s="256"/>
      <c r="G140" s="256"/>
      <c r="H140" s="166"/>
      <c r="I140" s="256"/>
    </row>
    <row r="141" spans="1:33" s="257" customFormat="1" ht="11.25" customHeight="1" x14ac:dyDescent="0.2">
      <c r="A141" s="343" t="s">
        <v>235</v>
      </c>
      <c r="B141" s="343"/>
      <c r="C141" s="343"/>
      <c r="D141" s="343"/>
      <c r="E141" s="343"/>
      <c r="F141" s="258"/>
      <c r="G141" s="258"/>
      <c r="H141" s="167"/>
      <c r="I141" s="258"/>
    </row>
    <row r="142" spans="1:33" hidden="1" x14ac:dyDescent="0.2">
      <c r="A142" s="77">
        <v>1</v>
      </c>
      <c r="B142" s="77">
        <v>-1</v>
      </c>
      <c r="C142" s="77">
        <v>0</v>
      </c>
      <c r="E142" s="43"/>
      <c r="F142" s="43"/>
      <c r="G142" s="43"/>
      <c r="H142" s="43"/>
      <c r="I142" s="43"/>
    </row>
    <row r="143" spans="1:33" x14ac:dyDescent="0.2">
      <c r="E143" s="43"/>
      <c r="F143" s="1"/>
      <c r="G143" s="1"/>
      <c r="H143" s="168"/>
      <c r="I143" s="1"/>
    </row>
  </sheetData>
  <mergeCells count="31">
    <mergeCell ref="A1:E1"/>
    <mergeCell ref="A2:E2"/>
    <mergeCell ref="A3:E3"/>
    <mergeCell ref="J3:L3"/>
    <mergeCell ref="A4:A5"/>
    <mergeCell ref="C4:D4"/>
    <mergeCell ref="E4:E5"/>
    <mergeCell ref="F4:G4"/>
    <mergeCell ref="H4:I4"/>
    <mergeCell ref="J4:J5"/>
    <mergeCell ref="A132:E132"/>
    <mergeCell ref="K4:L4"/>
    <mergeCell ref="F7:G7"/>
    <mergeCell ref="H7:I7"/>
    <mergeCell ref="A124:E124"/>
    <mergeCell ref="A125:E125"/>
    <mergeCell ref="A126:E126"/>
    <mergeCell ref="A127:E127"/>
    <mergeCell ref="A128:E128"/>
    <mergeCell ref="A129:E129"/>
    <mergeCell ref="A130:E130"/>
    <mergeCell ref="A131:E131"/>
    <mergeCell ref="A140:E140"/>
    <mergeCell ref="A141:E141"/>
    <mergeCell ref="A133:E133"/>
    <mergeCell ref="A134:E134"/>
    <mergeCell ref="A135:E135"/>
    <mergeCell ref="A136:E136"/>
    <mergeCell ref="A137:E137"/>
    <mergeCell ref="A139:E139"/>
    <mergeCell ref="A138:E138"/>
  </mergeCells>
  <conditionalFormatting sqref="E121:E122">
    <cfRule type="iconSet" priority="10">
      <iconSet iconSet="3Arrows" showValue="0">
        <cfvo type="percent" val="0"/>
        <cfvo type="percent" val="33"/>
        <cfvo type="percent" val="67"/>
      </iconSet>
    </cfRule>
  </conditionalFormatting>
  <conditionalFormatting sqref="A142:C142 E123 E114:E115 E109:E111 E82 E57 E49:E52 E40:E47 E36:E38 E28:E34 E26 E24 E20:E22 E18 E9:E16 E7 E89:E95 E118:E119 E84:E87 E97:E104 E59:E80">
    <cfRule type="iconSet" priority="9">
      <iconSet iconSet="3Arrows" showValue="0">
        <cfvo type="percent" val="0"/>
        <cfvo type="percent" val="33"/>
        <cfvo type="percent" val="67"/>
      </iconSet>
    </cfRule>
  </conditionalFormatting>
  <conditionalFormatting sqref="F121:I122">
    <cfRule type="iconSet" priority="8">
      <iconSet iconSet="3Arrows" showValue="0">
        <cfvo type="percent" val="0"/>
        <cfvo type="percent" val="33"/>
        <cfvo type="percent" val="67"/>
      </iconSet>
    </cfRule>
  </conditionalFormatting>
  <conditionalFormatting sqref="F123:I123 F114:I115 F109:I111 F99:I104 F91:I95 F86:I87 F82:I82 F57:I57 F51:I52 F42:I47 F38:I38 F30:I34 F26:I26 F24:G24 F22:G22 F18:I18 F7 F75:I80 F118:I120 F67:I71 F11:I16 H9:I10 H28:I29 H40:I41 H36:I37 H49:I50 F63:I63 H59:I62 H65:I66 H73:I74 H84:I85 H89:I90 H97:I98 H7 I24">
    <cfRule type="iconSet" priority="7">
      <iconSet iconSet="3Arrows" showValue="0">
        <cfvo type="percent" val="0"/>
        <cfvo type="percent" val="33"/>
        <cfvo type="percent" val="67"/>
      </iconSet>
    </cfRule>
  </conditionalFormatting>
  <conditionalFormatting sqref="H4 F4">
    <cfRule type="iconSet" priority="6">
      <iconSet iconSet="3Arrows" showValue="0">
        <cfvo type="percent" val="0"/>
        <cfvo type="percent" val="33"/>
        <cfvo type="percent" val="67"/>
      </iconSet>
    </cfRule>
  </conditionalFormatting>
  <conditionalFormatting sqref="E120">
    <cfRule type="iconSet" priority="5">
      <iconSet iconSet="3Arrows" showValue="0">
        <cfvo type="percent" val="0"/>
        <cfvo type="num" val="0"/>
        <cfvo type="num" val="1"/>
      </iconSet>
    </cfRule>
  </conditionalFormatting>
  <conditionalFormatting sqref="F53:I55">
    <cfRule type="iconSet" priority="4">
      <iconSet iconSet="3Arrows" showValue="0">
        <cfvo type="percent" val="0"/>
        <cfvo type="percent" val="33"/>
        <cfvo type="percent" val="67"/>
      </iconSet>
    </cfRule>
  </conditionalFormatting>
  <conditionalFormatting sqref="E53">
    <cfRule type="iconSet" priority="3">
      <iconSet iconSet="3Arrows" showValue="0">
        <cfvo type="percent" val="0"/>
        <cfvo type="percent" val="33"/>
        <cfvo type="percent" val="67"/>
      </iconSet>
    </cfRule>
  </conditionalFormatting>
  <conditionalFormatting sqref="E54">
    <cfRule type="iconSet" priority="2">
      <iconSet iconSet="3Arrows" showValue="0">
        <cfvo type="percent" val="0"/>
        <cfvo type="percent" val="33"/>
        <cfvo type="percent" val="67"/>
      </iconSet>
    </cfRule>
  </conditionalFormatting>
  <conditionalFormatting sqref="E5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80"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143"/>
  <sheetViews>
    <sheetView view="pageBreakPreview" topLeftCell="A97" zoomScaleNormal="100" zoomScaleSheetLayoutView="100" workbookViewId="0">
      <selection activeCell="D120" sqref="D120"/>
    </sheetView>
  </sheetViews>
  <sheetFormatPr baseColWidth="10" defaultColWidth="11.44140625" defaultRowHeight="10.199999999999999" x14ac:dyDescent="0.2"/>
  <cols>
    <col min="1" max="1" width="39" style="10" customWidth="1"/>
    <col min="2" max="4" width="9.109375" style="10" customWidth="1"/>
    <col min="5" max="5" width="21" style="10" customWidth="1"/>
    <col min="6" max="6" width="7.5546875" style="10" bestFit="1" customWidth="1"/>
    <col min="7" max="7" width="7.88671875" style="10" bestFit="1" customWidth="1"/>
    <col min="8" max="8" width="5.6640625" style="10" bestFit="1" customWidth="1"/>
    <col min="9" max="9" width="4" style="10" bestFit="1" customWidth="1"/>
    <col min="10" max="12" width="11.44140625" style="10" customWidth="1"/>
    <col min="13" max="16384" width="11.44140625" style="10"/>
  </cols>
  <sheetData>
    <row r="1" spans="1:12" x14ac:dyDescent="0.2">
      <c r="A1" s="331" t="s">
        <v>39</v>
      </c>
      <c r="B1" s="331"/>
      <c r="C1" s="331"/>
      <c r="D1" s="331"/>
      <c r="E1" s="331"/>
      <c r="F1" s="260"/>
      <c r="G1" s="260"/>
      <c r="H1" s="159"/>
      <c r="I1" s="260"/>
    </row>
    <row r="2" spans="1:12" x14ac:dyDescent="0.2">
      <c r="A2" s="331" t="s">
        <v>165</v>
      </c>
      <c r="B2" s="331"/>
      <c r="C2" s="331"/>
      <c r="D2" s="331"/>
      <c r="E2" s="331"/>
      <c r="F2" s="260"/>
      <c r="G2" s="260"/>
      <c r="H2" s="159"/>
      <c r="I2" s="260"/>
    </row>
    <row r="3" spans="1:12" ht="10.8" thickBot="1" x14ac:dyDescent="0.25">
      <c r="A3" s="332" t="s">
        <v>261</v>
      </c>
      <c r="B3" s="332"/>
      <c r="C3" s="332"/>
      <c r="D3" s="332"/>
      <c r="E3" s="332"/>
      <c r="F3" s="261"/>
      <c r="G3" s="261"/>
      <c r="H3" s="159"/>
      <c r="I3" s="261"/>
      <c r="J3" s="328" t="s">
        <v>233</v>
      </c>
      <c r="K3" s="328"/>
      <c r="L3" s="328"/>
    </row>
    <row r="4" spans="1:12" ht="15" customHeight="1" x14ac:dyDescent="0.2">
      <c r="A4" s="350" t="s">
        <v>16</v>
      </c>
      <c r="B4" s="3" t="s">
        <v>262</v>
      </c>
      <c r="C4" s="351" t="s">
        <v>78</v>
      </c>
      <c r="D4" s="351"/>
      <c r="E4" s="352" t="s">
        <v>112</v>
      </c>
      <c r="F4" s="337" t="s">
        <v>204</v>
      </c>
      <c r="G4" s="337"/>
      <c r="H4" s="338" t="s">
        <v>205</v>
      </c>
      <c r="I4" s="339"/>
      <c r="J4" s="353" t="s">
        <v>231</v>
      </c>
      <c r="K4" s="348" t="s">
        <v>79</v>
      </c>
      <c r="L4" s="349"/>
    </row>
    <row r="5" spans="1:12" ht="13.5" customHeight="1" thickBot="1" x14ac:dyDescent="0.25">
      <c r="A5" s="347"/>
      <c r="B5" s="6" t="s">
        <v>263</v>
      </c>
      <c r="C5" s="6" t="s">
        <v>53</v>
      </c>
      <c r="D5" s="6" t="s">
        <v>52</v>
      </c>
      <c r="E5" s="336"/>
      <c r="F5" s="155"/>
      <c r="G5" s="155"/>
      <c r="H5" s="160" t="s">
        <v>232</v>
      </c>
      <c r="I5" s="155"/>
      <c r="J5" s="330"/>
      <c r="K5" s="259" t="s">
        <v>80</v>
      </c>
      <c r="L5" s="259" t="s">
        <v>81</v>
      </c>
    </row>
    <row r="6" spans="1:12" x14ac:dyDescent="0.2">
      <c r="A6" s="268"/>
      <c r="B6" s="269"/>
      <c r="C6" s="269"/>
      <c r="D6" s="270"/>
      <c r="E6" s="43"/>
      <c r="F6" s="4"/>
      <c r="G6" s="4"/>
      <c r="H6" s="161"/>
      <c r="I6" s="4"/>
    </row>
    <row r="7" spans="1:12" x14ac:dyDescent="0.2">
      <c r="A7" s="11" t="s">
        <v>50</v>
      </c>
      <c r="B7" s="12">
        <v>2564089</v>
      </c>
      <c r="C7" s="13">
        <f>B7-J7</f>
        <v>26214</v>
      </c>
      <c r="D7" s="14">
        <f>C7/J7*100</f>
        <v>1.0329113924050635</v>
      </c>
      <c r="E7" s="15">
        <f>IF(B7&lt;K7,-1,IF(B7&gt;L7,1,0))</f>
        <v>0</v>
      </c>
      <c r="F7" s="337"/>
      <c r="G7" s="337"/>
      <c r="H7" s="338"/>
      <c r="I7" s="339"/>
      <c r="J7" s="208">
        <v>2537875</v>
      </c>
      <c r="K7" s="221">
        <v>2410099.4353033779</v>
      </c>
      <c r="L7" s="221">
        <v>2665650.5646966221</v>
      </c>
    </row>
    <row r="8" spans="1:12" s="257" customFormat="1" x14ac:dyDescent="0.2">
      <c r="A8" s="18"/>
      <c r="B8" s="19"/>
      <c r="C8" s="20"/>
      <c r="D8" s="21"/>
      <c r="E8" s="22"/>
      <c r="F8" s="22"/>
      <c r="G8" s="22"/>
      <c r="H8" s="162"/>
      <c r="I8" s="22"/>
      <c r="J8" s="99"/>
      <c r="K8" s="231"/>
      <c r="L8" s="231"/>
    </row>
    <row r="9" spans="1:12" s="257" customFormat="1" x14ac:dyDescent="0.2">
      <c r="A9" s="24" t="s">
        <v>65</v>
      </c>
      <c r="B9" s="20">
        <v>2564089</v>
      </c>
      <c r="C9" s="25">
        <f t="shared" ref="C9:C16" si="0">B9-J9</f>
        <v>26214</v>
      </c>
      <c r="D9" s="21">
        <f t="shared" ref="D9:D16" si="1">C9/J9*100</f>
        <v>1.0329113924050635</v>
      </c>
      <c r="E9" s="22">
        <f t="shared" ref="E9:E15" si="2">IF(B9&lt;K9,-1,IF(B9&gt;L9,1,0))</f>
        <v>0</v>
      </c>
      <c r="F9" s="1">
        <f>+B9-F10</f>
        <v>0</v>
      </c>
      <c r="G9" s="1">
        <f>+C9-G10</f>
        <v>0</v>
      </c>
      <c r="H9" s="162"/>
      <c r="I9" s="22"/>
      <c r="J9" s="208">
        <v>2537875</v>
      </c>
      <c r="K9" s="221">
        <v>2410099.4353033779</v>
      </c>
      <c r="L9" s="221">
        <v>2665650.5646966221</v>
      </c>
    </row>
    <row r="10" spans="1:12" s="257" customFormat="1" x14ac:dyDescent="0.2">
      <c r="A10" s="26" t="s">
        <v>64</v>
      </c>
      <c r="B10" s="19">
        <v>543410</v>
      </c>
      <c r="C10" s="27">
        <f t="shared" si="0"/>
        <v>1087</v>
      </c>
      <c r="D10" s="28">
        <f t="shared" si="1"/>
        <v>0.2004340586698333</v>
      </c>
      <c r="E10" s="22">
        <f t="shared" si="2"/>
        <v>0</v>
      </c>
      <c r="F10" s="156">
        <f>SUM(B10:B16)</f>
        <v>2564089</v>
      </c>
      <c r="G10" s="156">
        <f>SUM(C10:C16)</f>
        <v>26214</v>
      </c>
      <c r="H10" s="162"/>
      <c r="I10" s="22"/>
      <c r="J10" s="99">
        <v>542323</v>
      </c>
      <c r="K10" s="99">
        <v>494237.77052179415</v>
      </c>
      <c r="L10" s="99">
        <v>590408.2294782059</v>
      </c>
    </row>
    <row r="11" spans="1:12" s="257" customFormat="1" x14ac:dyDescent="0.2">
      <c r="A11" s="26" t="s">
        <v>41</v>
      </c>
      <c r="B11" s="19">
        <v>353413</v>
      </c>
      <c r="C11" s="27">
        <f t="shared" si="0"/>
        <v>3748</v>
      </c>
      <c r="D11" s="28">
        <f t="shared" si="1"/>
        <v>1.0718830880986085</v>
      </c>
      <c r="E11" s="22">
        <f t="shared" si="2"/>
        <v>0</v>
      </c>
      <c r="F11" s="22"/>
      <c r="G11" s="22"/>
      <c r="H11" s="162"/>
      <c r="I11" s="22"/>
      <c r="J11" s="99">
        <v>349665</v>
      </c>
      <c r="K11" s="99">
        <v>315142.51132517972</v>
      </c>
      <c r="L11" s="99">
        <v>384187.48867482028</v>
      </c>
    </row>
    <row r="12" spans="1:12" s="257" customFormat="1" x14ac:dyDescent="0.2">
      <c r="A12" s="26" t="s">
        <v>29</v>
      </c>
      <c r="B12" s="19">
        <v>375778</v>
      </c>
      <c r="C12" s="27">
        <f t="shared" si="0"/>
        <v>30713</v>
      </c>
      <c r="D12" s="28">
        <f t="shared" si="1"/>
        <v>8.9006419080463104</v>
      </c>
      <c r="E12" s="22">
        <f t="shared" si="2"/>
        <v>0</v>
      </c>
      <c r="F12" s="22"/>
      <c r="G12" s="22"/>
      <c r="H12" s="162"/>
      <c r="I12" s="22"/>
      <c r="J12" s="99">
        <v>345065</v>
      </c>
      <c r="K12" s="99">
        <v>312110.72544341267</v>
      </c>
      <c r="L12" s="99">
        <v>378019.27455658733</v>
      </c>
    </row>
    <row r="13" spans="1:12" s="257" customFormat="1" x14ac:dyDescent="0.2">
      <c r="A13" s="26" t="s">
        <v>30</v>
      </c>
      <c r="B13" s="19">
        <v>378356</v>
      </c>
      <c r="C13" s="27">
        <f t="shared" si="0"/>
        <v>18532</v>
      </c>
      <c r="D13" s="28">
        <f t="shared" si="1"/>
        <v>5.1502957001200587</v>
      </c>
      <c r="E13" s="22">
        <f t="shared" si="2"/>
        <v>0</v>
      </c>
      <c r="F13" s="22"/>
      <c r="G13" s="22"/>
      <c r="H13" s="162"/>
      <c r="I13" s="22"/>
      <c r="J13" s="99">
        <v>359824</v>
      </c>
      <c r="K13" s="99">
        <v>329857.77902895032</v>
      </c>
      <c r="L13" s="99">
        <v>389790.22097104968</v>
      </c>
    </row>
    <row r="14" spans="1:12" s="257" customFormat="1" x14ac:dyDescent="0.2">
      <c r="A14" s="26" t="s">
        <v>31</v>
      </c>
      <c r="B14" s="19">
        <v>455600</v>
      </c>
      <c r="C14" s="27">
        <f t="shared" si="0"/>
        <v>-7118</v>
      </c>
      <c r="D14" s="28">
        <f t="shared" si="1"/>
        <v>-1.5383019463258401</v>
      </c>
      <c r="E14" s="22">
        <f t="shared" si="2"/>
        <v>0</v>
      </c>
      <c r="F14" s="22"/>
      <c r="G14" s="22"/>
      <c r="H14" s="162"/>
      <c r="I14" s="22"/>
      <c r="J14" s="99">
        <v>462718</v>
      </c>
      <c r="K14" s="99">
        <v>426411.52809128648</v>
      </c>
      <c r="L14" s="99">
        <v>499024.47190871352</v>
      </c>
    </row>
    <row r="15" spans="1:12" s="257" customFormat="1" x14ac:dyDescent="0.2">
      <c r="A15" s="26" t="s">
        <v>22</v>
      </c>
      <c r="B15" s="19">
        <v>456310</v>
      </c>
      <c r="C15" s="27">
        <f t="shared" si="0"/>
        <v>-21574</v>
      </c>
      <c r="D15" s="28">
        <f t="shared" si="1"/>
        <v>-4.514484686660361</v>
      </c>
      <c r="E15" s="22">
        <f t="shared" si="2"/>
        <v>0</v>
      </c>
      <c r="F15" s="22"/>
      <c r="G15" s="22"/>
      <c r="H15" s="162"/>
      <c r="I15" s="22"/>
      <c r="J15" s="99">
        <v>477884</v>
      </c>
      <c r="K15" s="99">
        <v>442280.03626684216</v>
      </c>
      <c r="L15" s="99">
        <v>513487.96373315784</v>
      </c>
    </row>
    <row r="16" spans="1:12" s="257" customFormat="1" x14ac:dyDescent="0.2">
      <c r="A16" s="26" t="s">
        <v>10</v>
      </c>
      <c r="B16" s="19">
        <v>1222</v>
      </c>
      <c r="C16" s="27">
        <f t="shared" si="0"/>
        <v>826</v>
      </c>
      <c r="D16" s="28">
        <f t="shared" si="1"/>
        <v>208.5858585858586</v>
      </c>
      <c r="E16" s="22">
        <v>0</v>
      </c>
      <c r="F16" s="22"/>
      <c r="G16" s="22"/>
      <c r="H16" s="162"/>
      <c r="I16" s="22"/>
      <c r="J16" s="99">
        <v>396</v>
      </c>
      <c r="K16" s="39">
        <v>0</v>
      </c>
      <c r="L16" s="39">
        <v>799.79916803785932</v>
      </c>
    </row>
    <row r="17" spans="1:15" x14ac:dyDescent="0.2">
      <c r="A17" s="31"/>
      <c r="B17" s="19"/>
      <c r="C17" s="19"/>
      <c r="D17" s="28"/>
      <c r="E17" s="22"/>
      <c r="F17" s="22"/>
      <c r="G17" s="22"/>
      <c r="H17" s="162"/>
      <c r="I17" s="22"/>
      <c r="J17" s="45"/>
      <c r="K17" s="45"/>
      <c r="L17" s="45"/>
    </row>
    <row r="18" spans="1:15" x14ac:dyDescent="0.2">
      <c r="A18" s="11" t="s">
        <v>18</v>
      </c>
      <c r="B18" s="12">
        <v>2020679</v>
      </c>
      <c r="C18" s="13">
        <f>B18-J18</f>
        <v>25127</v>
      </c>
      <c r="D18" s="14">
        <f>C18/J18*100</f>
        <v>1.2591503503792434</v>
      </c>
      <c r="E18" s="15">
        <f>IF(B18&lt;K18,-1,IF(B18&gt;L18,1,0))</f>
        <v>0</v>
      </c>
      <c r="F18" s="15"/>
      <c r="G18" s="15"/>
      <c r="H18" s="163"/>
      <c r="I18" s="15"/>
      <c r="J18" s="208">
        <v>1995552</v>
      </c>
      <c r="K18" s="221">
        <v>1899456.4177044048</v>
      </c>
      <c r="L18" s="221">
        <v>2091647.5822955952</v>
      </c>
      <c r="O18" s="78"/>
    </row>
    <row r="19" spans="1:15" s="257" customFormat="1" x14ac:dyDescent="0.2">
      <c r="A19" s="18"/>
      <c r="B19" s="20"/>
      <c r="C19" s="20"/>
      <c r="D19" s="21"/>
      <c r="E19" s="22"/>
      <c r="F19" s="22"/>
      <c r="G19" s="22"/>
      <c r="H19" s="162"/>
      <c r="I19" s="22"/>
      <c r="J19" s="99"/>
      <c r="K19" s="231"/>
      <c r="L19" s="231"/>
      <c r="N19" s="79"/>
      <c r="O19" s="79"/>
    </row>
    <row r="20" spans="1:15" x14ac:dyDescent="0.2">
      <c r="A20" s="24" t="s">
        <v>19</v>
      </c>
      <c r="B20" s="20">
        <v>1006578</v>
      </c>
      <c r="C20" s="25">
        <f t="shared" ref="C20:C22" si="3">B20-J20</f>
        <v>75626</v>
      </c>
      <c r="D20" s="21">
        <f t="shared" ref="D20:D22" si="4">C20/J20*100</f>
        <v>8.1235122756060463</v>
      </c>
      <c r="E20" s="22">
        <f>IF(B20&lt;K20,-1,IF(B20&gt;L20,1,0))</f>
        <v>1</v>
      </c>
      <c r="F20" s="1">
        <f>+B20-F21</f>
        <v>0</v>
      </c>
      <c r="G20" s="1">
        <f>+C20-G21</f>
        <v>0</v>
      </c>
      <c r="H20" s="165">
        <f>+B20/1000</f>
        <v>1006.578</v>
      </c>
      <c r="I20" s="158">
        <f>+C20/1000</f>
        <v>75.626000000000005</v>
      </c>
      <c r="J20" s="208">
        <v>930952</v>
      </c>
      <c r="K20" s="223">
        <v>862572.81862726551</v>
      </c>
      <c r="L20" s="223">
        <v>999331.18137273449</v>
      </c>
      <c r="M20" s="138"/>
      <c r="N20" s="80"/>
    </row>
    <row r="21" spans="1:15" x14ac:dyDescent="0.2">
      <c r="A21" s="26" t="s">
        <v>58</v>
      </c>
      <c r="B21" s="19">
        <v>806810</v>
      </c>
      <c r="C21" s="27">
        <f t="shared" si="3"/>
        <v>146056</v>
      </c>
      <c r="D21" s="28">
        <f t="shared" si="4"/>
        <v>22.104444316644319</v>
      </c>
      <c r="E21" s="22">
        <f>IF(B21&lt;K21,-1,IF(B21&gt;L21,1,0))</f>
        <v>1</v>
      </c>
      <c r="F21" s="156">
        <f>SUM(B21:B22)</f>
        <v>1006578</v>
      </c>
      <c r="G21" s="156">
        <f>SUM(C21:C22)</f>
        <v>75626</v>
      </c>
      <c r="H21" s="165">
        <f>+B21/1000</f>
        <v>806.81</v>
      </c>
      <c r="I21" s="158">
        <f t="shared" ref="I21:I22" si="5">+C21/1000</f>
        <v>146.05600000000001</v>
      </c>
      <c r="J21" s="45">
        <v>660754</v>
      </c>
      <c r="K21" s="224">
        <v>612764.19145993737</v>
      </c>
      <c r="L21" s="224">
        <v>708743.80854006263</v>
      </c>
      <c r="M21" s="138"/>
      <c r="N21" s="81"/>
    </row>
    <row r="22" spans="1:15" s="257" customFormat="1" x14ac:dyDescent="0.2">
      <c r="A22" s="26" t="s">
        <v>59</v>
      </c>
      <c r="B22" s="19">
        <v>199768</v>
      </c>
      <c r="C22" s="27">
        <f t="shared" si="3"/>
        <v>-70430</v>
      </c>
      <c r="D22" s="28">
        <f t="shared" si="4"/>
        <v>-26.066070067135954</v>
      </c>
      <c r="E22" s="22">
        <f>IF(B22&lt;K22,-1,IF(B22&gt;L22,1,0))</f>
        <v>-1</v>
      </c>
      <c r="F22" s="22"/>
      <c r="G22" s="22"/>
      <c r="H22" s="165">
        <f>+B22/1000</f>
        <v>199.768</v>
      </c>
      <c r="I22" s="158">
        <f t="shared" si="5"/>
        <v>-70.430000000000007</v>
      </c>
      <c r="J22" s="99">
        <v>270198</v>
      </c>
      <c r="K22" s="224">
        <v>230374.49208622923</v>
      </c>
      <c r="L22" s="224">
        <v>310021.50791377074</v>
      </c>
      <c r="M22" s="30"/>
    </row>
    <row r="23" spans="1:15" x14ac:dyDescent="0.2">
      <c r="A23" s="34"/>
      <c r="B23" s="19"/>
      <c r="C23" s="19"/>
      <c r="D23" s="28"/>
      <c r="E23" s="22"/>
      <c r="F23" s="22"/>
      <c r="G23" s="22"/>
      <c r="H23" s="162"/>
      <c r="I23" s="22"/>
      <c r="J23" s="45"/>
      <c r="K23" s="231"/>
      <c r="L23" s="231"/>
    </row>
    <row r="24" spans="1:15" x14ac:dyDescent="0.2">
      <c r="A24" s="24" t="s">
        <v>20</v>
      </c>
      <c r="B24" s="20">
        <v>1014101</v>
      </c>
      <c r="C24" s="25">
        <f>B24-J24</f>
        <v>-50499</v>
      </c>
      <c r="D24" s="21">
        <f>C24/J24*100</f>
        <v>-4.7434717264700357</v>
      </c>
      <c r="E24" s="22">
        <f>IF(B24&lt;K24,-1,IF(B24&gt;L24,1,0))</f>
        <v>0</v>
      </c>
      <c r="F24" s="22"/>
      <c r="G24" s="22"/>
      <c r="H24" s="164">
        <f>+B24/1000000</f>
        <v>1.0141009999999999</v>
      </c>
      <c r="I24" s="22"/>
      <c r="J24" s="45">
        <v>1064600</v>
      </c>
      <c r="K24" s="224">
        <v>1008859.5010342745</v>
      </c>
      <c r="L24" s="224">
        <v>1120340.4989657255</v>
      </c>
    </row>
    <row r="25" spans="1:15" x14ac:dyDescent="0.2">
      <c r="A25" s="31"/>
      <c r="B25" s="19"/>
      <c r="C25" s="19"/>
      <c r="D25" s="28"/>
      <c r="E25" s="22"/>
      <c r="F25" s="22"/>
      <c r="G25" s="22"/>
      <c r="H25" s="162"/>
      <c r="I25" s="22"/>
      <c r="J25" s="45"/>
      <c r="K25" s="231"/>
      <c r="L25" s="231"/>
    </row>
    <row r="26" spans="1:15" ht="12" x14ac:dyDescent="0.2">
      <c r="A26" s="11" t="s">
        <v>133</v>
      </c>
      <c r="B26" s="12">
        <v>806810</v>
      </c>
      <c r="C26" s="13">
        <f>B26-J26</f>
        <v>146056</v>
      </c>
      <c r="D26" s="14">
        <f>C26/J26*100</f>
        <v>22.104444316644319</v>
      </c>
      <c r="E26" s="15">
        <f>IF(B26&lt;K26,-1,IF(B26&gt;L26,1,0))</f>
        <v>1</v>
      </c>
      <c r="F26" s="15"/>
      <c r="G26" s="15"/>
      <c r="H26" s="163"/>
      <c r="I26" s="15"/>
      <c r="J26" s="272">
        <v>660754</v>
      </c>
      <c r="K26" s="273">
        <v>612764.19145993737</v>
      </c>
      <c r="L26" s="273">
        <v>708743.80854006263</v>
      </c>
    </row>
    <row r="27" spans="1:15" s="257" customFormat="1" x14ac:dyDescent="0.2">
      <c r="A27" s="18"/>
      <c r="B27" s="19"/>
      <c r="C27" s="20"/>
      <c r="D27" s="21"/>
      <c r="E27" s="22"/>
      <c r="F27" s="22"/>
      <c r="G27" s="22"/>
      <c r="H27" s="162"/>
      <c r="I27" s="22"/>
      <c r="J27" s="99"/>
      <c r="K27" s="271"/>
      <c r="L27" s="271"/>
    </row>
    <row r="28" spans="1:15" x14ac:dyDescent="0.2">
      <c r="A28" s="24" t="s">
        <v>21</v>
      </c>
      <c r="B28" s="20">
        <v>806810</v>
      </c>
      <c r="C28" s="25">
        <f t="shared" ref="C28:C34" si="6">B28-J28</f>
        <v>146056</v>
      </c>
      <c r="D28" s="21">
        <f t="shared" ref="D28:D34" si="7">C28/J28*100</f>
        <v>22.104444316644319</v>
      </c>
      <c r="E28" s="22">
        <f t="shared" ref="E28:E33" si="8">IF(B28&lt;K28,-1,IF(B28&gt;L28,1,0))</f>
        <v>1</v>
      </c>
      <c r="F28" s="1">
        <f>+B28-F29</f>
        <v>0</v>
      </c>
      <c r="G28" s="1">
        <f>+C28-G29</f>
        <v>0</v>
      </c>
      <c r="H28" s="162"/>
      <c r="I28" s="22"/>
      <c r="J28" s="272">
        <v>660754</v>
      </c>
      <c r="K28" s="273">
        <v>612764.19145993737</v>
      </c>
      <c r="L28" s="273">
        <v>708743.80854006263</v>
      </c>
    </row>
    <row r="29" spans="1:15" x14ac:dyDescent="0.2">
      <c r="A29" s="26" t="s">
        <v>41</v>
      </c>
      <c r="B29" s="19">
        <v>76789</v>
      </c>
      <c r="C29" s="27">
        <f t="shared" si="6"/>
        <v>22836</v>
      </c>
      <c r="D29" s="28">
        <f t="shared" si="7"/>
        <v>42.325727948399532</v>
      </c>
      <c r="E29" s="22">
        <f t="shared" si="8"/>
        <v>1</v>
      </c>
      <c r="F29" s="156">
        <f>SUM(B29:B34)</f>
        <v>806810</v>
      </c>
      <c r="G29" s="157">
        <f>SUM(C29:C34)</f>
        <v>146056</v>
      </c>
      <c r="H29" s="162"/>
      <c r="I29" s="22"/>
      <c r="J29" s="45">
        <v>53953</v>
      </c>
      <c r="K29" s="224">
        <v>40953.241161961785</v>
      </c>
      <c r="L29" s="224">
        <v>66952.758838038208</v>
      </c>
    </row>
    <row r="30" spans="1:15" x14ac:dyDescent="0.2">
      <c r="A30" s="26" t="s">
        <v>29</v>
      </c>
      <c r="B30" s="19">
        <v>206689</v>
      </c>
      <c r="C30" s="27">
        <f t="shared" si="6"/>
        <v>41584</v>
      </c>
      <c r="D30" s="28">
        <f t="shared" si="7"/>
        <v>25.186396535537991</v>
      </c>
      <c r="E30" s="22">
        <f t="shared" si="8"/>
        <v>1</v>
      </c>
      <c r="F30" s="22"/>
      <c r="G30" s="22"/>
      <c r="H30" s="162"/>
      <c r="I30" s="22"/>
      <c r="J30" s="45">
        <v>165105</v>
      </c>
      <c r="K30" s="224">
        <v>143040.53717047538</v>
      </c>
      <c r="L30" s="224">
        <v>187169.46282952462</v>
      </c>
    </row>
    <row r="31" spans="1:15" x14ac:dyDescent="0.2">
      <c r="A31" s="26" t="s">
        <v>30</v>
      </c>
      <c r="B31" s="19">
        <v>240749</v>
      </c>
      <c r="C31" s="27">
        <f t="shared" si="6"/>
        <v>48260</v>
      </c>
      <c r="D31" s="28">
        <f t="shared" si="7"/>
        <v>25.07156253084592</v>
      </c>
      <c r="E31" s="22">
        <f t="shared" si="8"/>
        <v>1</v>
      </c>
      <c r="F31" s="22"/>
      <c r="G31" s="22"/>
      <c r="H31" s="162"/>
      <c r="I31" s="22"/>
      <c r="J31" s="45">
        <v>192489</v>
      </c>
      <c r="K31" s="224">
        <v>170646.53423636057</v>
      </c>
      <c r="L31" s="224">
        <v>214331.46576363943</v>
      </c>
    </row>
    <row r="32" spans="1:15" x14ac:dyDescent="0.2">
      <c r="A32" s="26" t="s">
        <v>31</v>
      </c>
      <c r="B32" s="19">
        <v>224231</v>
      </c>
      <c r="C32" s="27">
        <f t="shared" si="6"/>
        <v>29165</v>
      </c>
      <c r="D32" s="28">
        <f t="shared" si="7"/>
        <v>14.951349799555022</v>
      </c>
      <c r="E32" s="22">
        <f t="shared" si="8"/>
        <v>1</v>
      </c>
      <c r="F32" s="22"/>
      <c r="G32" s="22"/>
      <c r="H32" s="162"/>
      <c r="I32" s="22"/>
      <c r="J32" s="45">
        <v>195066</v>
      </c>
      <c r="K32" s="224">
        <v>169486.56377173157</v>
      </c>
      <c r="L32" s="224">
        <v>220645.43622826843</v>
      </c>
    </row>
    <row r="33" spans="1:12" s="257" customFormat="1" x14ac:dyDescent="0.2">
      <c r="A33" s="26" t="s">
        <v>22</v>
      </c>
      <c r="B33" s="19">
        <v>57408</v>
      </c>
      <c r="C33" s="27">
        <f t="shared" si="6"/>
        <v>3354</v>
      </c>
      <c r="D33" s="28">
        <f t="shared" si="7"/>
        <v>6.2049062049062051</v>
      </c>
      <c r="E33" s="22">
        <f t="shared" si="8"/>
        <v>0</v>
      </c>
      <c r="F33" s="22"/>
      <c r="G33" s="22"/>
      <c r="H33" s="162"/>
      <c r="I33" s="22"/>
      <c r="J33" s="99">
        <v>54054</v>
      </c>
      <c r="K33" s="224">
        <v>42814.206988252881</v>
      </c>
      <c r="L33" s="224">
        <v>65293.793011747119</v>
      </c>
    </row>
    <row r="34" spans="1:12" x14ac:dyDescent="0.2">
      <c r="A34" s="26" t="s">
        <v>10</v>
      </c>
      <c r="B34" s="19">
        <v>944</v>
      </c>
      <c r="C34" s="27">
        <f t="shared" si="6"/>
        <v>857</v>
      </c>
      <c r="D34" s="28">
        <f t="shared" si="7"/>
        <v>985.05747126436768</v>
      </c>
      <c r="E34" s="22">
        <v>0</v>
      </c>
      <c r="F34" s="22"/>
      <c r="G34" s="22"/>
      <c r="H34" s="162"/>
      <c r="I34" s="22"/>
      <c r="J34" s="45">
        <v>87</v>
      </c>
      <c r="K34" s="224" t="s">
        <v>168</v>
      </c>
      <c r="L34" s="224" t="s">
        <v>168</v>
      </c>
    </row>
    <row r="35" spans="1:12" x14ac:dyDescent="0.2">
      <c r="A35" s="34"/>
      <c r="B35" s="19"/>
      <c r="C35" s="19"/>
      <c r="D35" s="28"/>
      <c r="E35" s="22"/>
      <c r="F35" s="22"/>
      <c r="G35" s="22"/>
      <c r="H35" s="162"/>
      <c r="I35" s="22"/>
      <c r="J35" s="45"/>
      <c r="K35" s="231"/>
      <c r="L35" s="231"/>
    </row>
    <row r="36" spans="1:12" ht="12" x14ac:dyDescent="0.2">
      <c r="A36" s="24" t="s">
        <v>134</v>
      </c>
      <c r="B36" s="20">
        <v>806810</v>
      </c>
      <c r="C36" s="25">
        <f t="shared" ref="C36:C38" si="9">B36-J36</f>
        <v>146056</v>
      </c>
      <c r="D36" s="21">
        <f t="shared" ref="D36:D38" si="10">C36/J36*100</f>
        <v>22.104444316644319</v>
      </c>
      <c r="E36" s="22">
        <f>IF(B36&lt;K36,-1,IF(B36&gt;L36,1,0))</f>
        <v>1</v>
      </c>
      <c r="F36" s="1">
        <f>+B36-F37</f>
        <v>0</v>
      </c>
      <c r="G36" s="1">
        <f>+C36-G37</f>
        <v>0</v>
      </c>
      <c r="H36" s="162"/>
      <c r="I36" s="22"/>
      <c r="J36" s="272">
        <v>660754</v>
      </c>
      <c r="K36" s="273">
        <v>612764.19145993737</v>
      </c>
      <c r="L36" s="273">
        <v>708743.80854006263</v>
      </c>
    </row>
    <row r="37" spans="1:12" x14ac:dyDescent="0.2">
      <c r="A37" s="26" t="s">
        <v>23</v>
      </c>
      <c r="B37" s="19">
        <v>271721</v>
      </c>
      <c r="C37" s="27">
        <f t="shared" si="9"/>
        <v>56219</v>
      </c>
      <c r="D37" s="28">
        <f t="shared" si="10"/>
        <v>26.087460905235215</v>
      </c>
      <c r="E37" s="22">
        <f>IF(B37&lt;K37,-1,IF(B37&gt;L37,1,0))</f>
        <v>1</v>
      </c>
      <c r="F37" s="156">
        <f>SUM(B37:B38)</f>
        <v>806810</v>
      </c>
      <c r="G37" s="156">
        <f>SUM(C37:C38)</f>
        <v>146056</v>
      </c>
      <c r="H37" s="162"/>
      <c r="I37" s="22"/>
      <c r="J37" s="45">
        <v>215502</v>
      </c>
      <c r="K37" s="224">
        <v>186228.0047854938</v>
      </c>
      <c r="L37" s="224">
        <v>244775.9952145062</v>
      </c>
    </row>
    <row r="38" spans="1:12" x14ac:dyDescent="0.2">
      <c r="A38" s="26" t="s">
        <v>24</v>
      </c>
      <c r="B38" s="19">
        <v>535089</v>
      </c>
      <c r="C38" s="27">
        <f t="shared" si="9"/>
        <v>89837</v>
      </c>
      <c r="D38" s="28">
        <f t="shared" si="10"/>
        <v>20.176664001509256</v>
      </c>
      <c r="E38" s="22">
        <f>IF(B38&lt;K38,-1,IF(B38&gt;L38,1,0))</f>
        <v>1</v>
      </c>
      <c r="F38" s="22"/>
      <c r="G38" s="22"/>
      <c r="H38" s="162"/>
      <c r="I38" s="22"/>
      <c r="J38" s="45">
        <v>445252</v>
      </c>
      <c r="K38" s="224">
        <v>409510.52648504887</v>
      </c>
      <c r="L38" s="224">
        <v>480993.47351495113</v>
      </c>
    </row>
    <row r="39" spans="1:12" x14ac:dyDescent="0.2">
      <c r="A39" s="34"/>
      <c r="B39" s="19"/>
      <c r="C39" s="19"/>
      <c r="D39" s="28"/>
      <c r="E39" s="22"/>
      <c r="F39" s="22"/>
      <c r="G39" s="22"/>
      <c r="H39" s="162"/>
      <c r="I39" s="22"/>
      <c r="J39" s="45"/>
      <c r="K39" s="235"/>
      <c r="L39" s="235"/>
    </row>
    <row r="40" spans="1:12" ht="12" x14ac:dyDescent="0.2">
      <c r="A40" s="24" t="s">
        <v>135</v>
      </c>
      <c r="B40" s="20">
        <v>806810</v>
      </c>
      <c r="C40" s="25">
        <f t="shared" ref="C40:C47" si="11">B40-J40</f>
        <v>146056</v>
      </c>
      <c r="D40" s="21">
        <f t="shared" ref="D40:D47" si="12">C40/J40*100</f>
        <v>22.104444316644319</v>
      </c>
      <c r="E40" s="22">
        <f t="shared" ref="E40:E46" si="13">IF(B40&lt;K40,-1,IF(B40&gt;L40,1,0))</f>
        <v>1</v>
      </c>
      <c r="F40" s="1">
        <f>+B40-F41</f>
        <v>0</v>
      </c>
      <c r="G40" s="156">
        <f>+C40-G41</f>
        <v>0</v>
      </c>
      <c r="H40" s="162"/>
      <c r="I40" s="22"/>
      <c r="J40" s="272">
        <v>660754</v>
      </c>
      <c r="K40" s="273">
        <v>612764.19145993737</v>
      </c>
      <c r="L40" s="273">
        <v>708743.80854006263</v>
      </c>
    </row>
    <row r="41" spans="1:12" x14ac:dyDescent="0.2">
      <c r="A41" s="26" t="s">
        <v>51</v>
      </c>
      <c r="B41" s="19">
        <v>51557</v>
      </c>
      <c r="C41" s="27">
        <f t="shared" si="11"/>
        <v>17681</v>
      </c>
      <c r="D41" s="36">
        <f t="shared" si="12"/>
        <v>52.193293186916989</v>
      </c>
      <c r="E41" s="22">
        <f t="shared" si="13"/>
        <v>1</v>
      </c>
      <c r="F41" s="156">
        <f>SUM(B41:B47)</f>
        <v>806810</v>
      </c>
      <c r="G41" s="156">
        <f>SUM(C41:C47)</f>
        <v>146056</v>
      </c>
      <c r="H41" s="162"/>
      <c r="I41" s="22"/>
      <c r="J41" s="45">
        <v>33876</v>
      </c>
      <c r="K41" s="224">
        <v>26193.869320480568</v>
      </c>
      <c r="L41" s="224">
        <v>41558.130679519432</v>
      </c>
    </row>
    <row r="42" spans="1:12" x14ac:dyDescent="0.2">
      <c r="A42" s="26" t="s">
        <v>32</v>
      </c>
      <c r="B42" s="19">
        <v>144921</v>
      </c>
      <c r="C42" s="27">
        <f t="shared" si="11"/>
        <v>34847</v>
      </c>
      <c r="D42" s="36">
        <f t="shared" si="12"/>
        <v>31.657793847775135</v>
      </c>
      <c r="E42" s="22">
        <f t="shared" si="13"/>
        <v>1</v>
      </c>
      <c r="F42" s="22"/>
      <c r="G42" s="22"/>
      <c r="H42" s="162"/>
      <c r="I42" s="22"/>
      <c r="J42" s="45">
        <v>110074</v>
      </c>
      <c r="K42" s="224">
        <v>92122.299269593932</v>
      </c>
      <c r="L42" s="224">
        <v>128025.70073040607</v>
      </c>
    </row>
    <row r="43" spans="1:12" s="257" customFormat="1" x14ac:dyDescent="0.2">
      <c r="A43" s="26" t="s">
        <v>33</v>
      </c>
      <c r="B43" s="19">
        <v>160395</v>
      </c>
      <c r="C43" s="27">
        <f t="shared" si="11"/>
        <v>17556</v>
      </c>
      <c r="D43" s="36">
        <f t="shared" si="12"/>
        <v>12.290760926637683</v>
      </c>
      <c r="E43" s="22">
        <f t="shared" si="13"/>
        <v>0</v>
      </c>
      <c r="F43" s="22"/>
      <c r="G43" s="22"/>
      <c r="H43" s="162"/>
      <c r="I43" s="22"/>
      <c r="J43" s="99">
        <v>142839</v>
      </c>
      <c r="K43" s="224">
        <v>120180.24561085594</v>
      </c>
      <c r="L43" s="224">
        <v>165497.75438914407</v>
      </c>
    </row>
    <row r="44" spans="1:12" s="257" customFormat="1" x14ac:dyDescent="0.2">
      <c r="A44" s="26" t="s">
        <v>34</v>
      </c>
      <c r="B44" s="19">
        <v>132695</v>
      </c>
      <c r="C44" s="27">
        <f t="shared" si="11"/>
        <v>29389</v>
      </c>
      <c r="D44" s="36">
        <f t="shared" si="12"/>
        <v>28.44849282713492</v>
      </c>
      <c r="E44" s="22">
        <f t="shared" si="13"/>
        <v>1</v>
      </c>
      <c r="F44" s="22"/>
      <c r="G44" s="22"/>
      <c r="H44" s="162"/>
      <c r="I44" s="22"/>
      <c r="J44" s="99">
        <v>103306</v>
      </c>
      <c r="K44" s="224">
        <v>85330.903301528422</v>
      </c>
      <c r="L44" s="224">
        <v>121281.09669847158</v>
      </c>
    </row>
    <row r="45" spans="1:12" s="257" customFormat="1" x14ac:dyDescent="0.2">
      <c r="A45" s="26" t="s">
        <v>117</v>
      </c>
      <c r="B45" s="19">
        <v>52554</v>
      </c>
      <c r="C45" s="27">
        <f t="shared" si="11"/>
        <v>6172</v>
      </c>
      <c r="D45" s="36">
        <f t="shared" si="12"/>
        <v>13.30688629209607</v>
      </c>
      <c r="E45" s="22">
        <f t="shared" si="13"/>
        <v>0</v>
      </c>
      <c r="F45" s="22"/>
      <c r="G45" s="22"/>
      <c r="H45" s="162"/>
      <c r="I45" s="22"/>
      <c r="J45" s="99">
        <v>46382</v>
      </c>
      <c r="K45" s="224">
        <v>32682.8595980463</v>
      </c>
      <c r="L45" s="224">
        <v>60081.1404019537</v>
      </c>
    </row>
    <row r="46" spans="1:12" s="257" customFormat="1" x14ac:dyDescent="0.2">
      <c r="A46" s="26" t="s">
        <v>118</v>
      </c>
      <c r="B46" s="19">
        <v>264524</v>
      </c>
      <c r="C46" s="27">
        <f t="shared" si="11"/>
        <v>40461</v>
      </c>
      <c r="D46" s="36">
        <f t="shared" si="12"/>
        <v>18.05786765329394</v>
      </c>
      <c r="E46" s="22">
        <f t="shared" si="13"/>
        <v>1</v>
      </c>
      <c r="F46" s="22"/>
      <c r="G46" s="22"/>
      <c r="H46" s="162"/>
      <c r="I46" s="22"/>
      <c r="J46" s="99">
        <v>224063</v>
      </c>
      <c r="K46" s="224">
        <v>193767.59418746841</v>
      </c>
      <c r="L46" s="224">
        <v>254358.40581253159</v>
      </c>
    </row>
    <row r="47" spans="1:12" s="257" customFormat="1" x14ac:dyDescent="0.2">
      <c r="A47" s="26" t="s">
        <v>10</v>
      </c>
      <c r="B47" s="19">
        <v>164</v>
      </c>
      <c r="C47" s="27">
        <f t="shared" si="11"/>
        <v>-50</v>
      </c>
      <c r="D47" s="36">
        <f t="shared" si="12"/>
        <v>-23.364485981308412</v>
      </c>
      <c r="E47" s="22">
        <v>0</v>
      </c>
      <c r="F47" s="22"/>
      <c r="G47" s="22"/>
      <c r="H47" s="162"/>
      <c r="I47" s="22"/>
      <c r="J47" s="99">
        <v>214</v>
      </c>
      <c r="K47" s="224" t="s">
        <v>168</v>
      </c>
      <c r="L47" s="224" t="s">
        <v>168</v>
      </c>
    </row>
    <row r="48" spans="1:12" s="257" customFormat="1" x14ac:dyDescent="0.2">
      <c r="A48" s="34"/>
      <c r="B48" s="19"/>
      <c r="C48" s="19"/>
      <c r="D48" s="28"/>
      <c r="E48" s="22"/>
      <c r="F48" s="22"/>
      <c r="G48" s="22"/>
      <c r="H48" s="162"/>
      <c r="I48" s="22"/>
      <c r="J48" s="99"/>
      <c r="K48" s="236"/>
      <c r="L48" s="236"/>
    </row>
    <row r="49" spans="1:12" ht="12" x14ac:dyDescent="0.2">
      <c r="A49" s="24" t="s">
        <v>136</v>
      </c>
      <c r="B49" s="20">
        <v>806810</v>
      </c>
      <c r="C49" s="25">
        <f t="shared" ref="C49:C51" si="14">B49-J49</f>
        <v>146056</v>
      </c>
      <c r="D49" s="21">
        <f t="shared" ref="D49:D51" si="15">C49/J49*100</f>
        <v>22.104444316644319</v>
      </c>
      <c r="E49" s="22">
        <f>IF(B49&lt;K49,-1,IF(B49&gt;L49,1,0))</f>
        <v>1</v>
      </c>
      <c r="F49" s="1">
        <f>+B49-F50</f>
        <v>0</v>
      </c>
      <c r="G49" s="1">
        <f>+C49-G50</f>
        <v>0</v>
      </c>
      <c r="H49" s="162"/>
      <c r="I49" s="22"/>
      <c r="J49" s="272">
        <v>660754</v>
      </c>
      <c r="K49" s="273">
        <v>612764.19145993737</v>
      </c>
      <c r="L49" s="273">
        <v>708743.80854006263</v>
      </c>
    </row>
    <row r="50" spans="1:12" x14ac:dyDescent="0.2">
      <c r="A50" s="26" t="s">
        <v>25</v>
      </c>
      <c r="B50" s="19">
        <v>741119</v>
      </c>
      <c r="C50" s="27">
        <f t="shared" si="14"/>
        <v>143398</v>
      </c>
      <c r="D50" s="28">
        <f t="shared" si="15"/>
        <v>23.990791690437511</v>
      </c>
      <c r="E50" s="22">
        <f>IF(B50&lt;K50,-1,IF(B50&gt;L50,1,0))</f>
        <v>1</v>
      </c>
      <c r="F50" s="156">
        <f>SUM(B50:B51)</f>
        <v>806810</v>
      </c>
      <c r="G50" s="156">
        <f>SUM(C50:C51)</f>
        <v>146056</v>
      </c>
      <c r="H50" s="162"/>
      <c r="I50" s="22"/>
      <c r="J50" s="45">
        <v>597721</v>
      </c>
      <c r="K50" s="224">
        <v>552747.07756236603</v>
      </c>
      <c r="L50" s="224">
        <v>642694.92243763397</v>
      </c>
    </row>
    <row r="51" spans="1:12" x14ac:dyDescent="0.2">
      <c r="A51" s="26" t="s">
        <v>26</v>
      </c>
      <c r="B51" s="27">
        <v>65691</v>
      </c>
      <c r="C51" s="27">
        <f t="shared" si="14"/>
        <v>2658</v>
      </c>
      <c r="D51" s="28">
        <f t="shared" si="15"/>
        <v>4.2168387987244778</v>
      </c>
      <c r="E51" s="22">
        <f>IF(B51&lt;K51,-1,IF(B51&gt;L51,1,0))</f>
        <v>0</v>
      </c>
      <c r="F51" s="22"/>
      <c r="G51" s="22"/>
      <c r="H51" s="162"/>
      <c r="I51" s="22"/>
      <c r="J51" s="45">
        <v>63033</v>
      </c>
      <c r="K51" s="224">
        <v>48527.32395862008</v>
      </c>
      <c r="L51" s="224">
        <v>77538.67604137992</v>
      </c>
    </row>
    <row r="52" spans="1:12" x14ac:dyDescent="0.2">
      <c r="A52" s="26"/>
      <c r="B52" s="27"/>
      <c r="C52" s="27"/>
      <c r="D52" s="28"/>
      <c r="E52" s="22"/>
      <c r="F52" s="22"/>
      <c r="G52" s="22"/>
      <c r="H52" s="162"/>
      <c r="I52" s="22"/>
      <c r="J52" s="45"/>
      <c r="K52" s="224"/>
      <c r="L52" s="224"/>
    </row>
    <row r="53" spans="1:12" x14ac:dyDescent="0.2">
      <c r="A53" s="24" t="s">
        <v>265</v>
      </c>
      <c r="B53" s="20">
        <v>806810</v>
      </c>
      <c r="C53" s="25">
        <f t="shared" ref="C53:C55" si="16">B53-J53</f>
        <v>146056</v>
      </c>
      <c r="D53" s="21">
        <f t="shared" ref="D53:D55" si="17">C53/J53*100</f>
        <v>22.104444316644319</v>
      </c>
      <c r="E53" s="202">
        <f>IF(B53&lt;K53,-1,IF(B53&gt;L53,1,0))</f>
        <v>1</v>
      </c>
      <c r="F53" s="213"/>
      <c r="G53" s="213"/>
      <c r="H53" s="162"/>
      <c r="I53" s="22"/>
      <c r="J53" s="272">
        <v>660754</v>
      </c>
      <c r="K53" s="273">
        <v>612764.19145993737</v>
      </c>
      <c r="L53" s="273">
        <v>708743.80854006263</v>
      </c>
    </row>
    <row r="54" spans="1:12" x14ac:dyDescent="0.2">
      <c r="A54" s="26" t="s">
        <v>266</v>
      </c>
      <c r="B54" s="19">
        <v>458659</v>
      </c>
      <c r="C54" s="27">
        <f t="shared" si="16"/>
        <v>77961</v>
      </c>
      <c r="D54" s="28">
        <f t="shared" si="17"/>
        <v>20.478436976290919</v>
      </c>
      <c r="E54" s="22">
        <f>IF(B54&lt;K54,-1,IF(B54&gt;L54,1,0))</f>
        <v>1</v>
      </c>
      <c r="F54" s="213"/>
      <c r="G54" s="213"/>
      <c r="H54" s="162"/>
      <c r="I54" s="22"/>
      <c r="J54" s="212">
        <v>380698</v>
      </c>
      <c r="K54" s="224">
        <v>345772.78101839009</v>
      </c>
      <c r="L54" s="224">
        <v>415623.21898160991</v>
      </c>
    </row>
    <row r="55" spans="1:12" x14ac:dyDescent="0.2">
      <c r="A55" s="26" t="s">
        <v>267</v>
      </c>
      <c r="B55" s="19">
        <v>348151</v>
      </c>
      <c r="C55" s="27">
        <f t="shared" si="16"/>
        <v>68095</v>
      </c>
      <c r="D55" s="28">
        <f t="shared" si="17"/>
        <v>24.314779901162627</v>
      </c>
      <c r="E55" s="22">
        <f>IF(B55&lt;K55,-1,IF(B55&gt;L55,1,0))</f>
        <v>1</v>
      </c>
      <c r="F55" s="213"/>
      <c r="G55" s="213"/>
      <c r="H55" s="162"/>
      <c r="I55" s="22"/>
      <c r="J55" s="212">
        <v>280056</v>
      </c>
      <c r="K55" s="224">
        <v>246385.75148613669</v>
      </c>
      <c r="L55" s="224">
        <v>313726.24851386331</v>
      </c>
    </row>
    <row r="56" spans="1:12" x14ac:dyDescent="0.2">
      <c r="A56" s="31"/>
      <c r="B56" s="19"/>
      <c r="C56" s="19"/>
      <c r="D56" s="28"/>
      <c r="E56" s="22"/>
      <c r="F56" s="22"/>
      <c r="G56" s="22"/>
      <c r="H56" s="162"/>
      <c r="I56" s="22"/>
      <c r="J56" s="45"/>
      <c r="K56" s="231"/>
      <c r="L56" s="231"/>
    </row>
    <row r="57" spans="1:12" ht="12" x14ac:dyDescent="0.2">
      <c r="A57" s="11" t="s">
        <v>137</v>
      </c>
      <c r="B57" s="12">
        <v>199768</v>
      </c>
      <c r="C57" s="13">
        <f>B57-J57</f>
        <v>-70430</v>
      </c>
      <c r="D57" s="14">
        <f>C57/J57*100</f>
        <v>-26.066070067135954</v>
      </c>
      <c r="E57" s="15">
        <f>IF(B57&lt;K57,-1,IF(B57&gt;L57,1,0))</f>
        <v>-1</v>
      </c>
      <c r="F57" s="15"/>
      <c r="G57" s="15"/>
      <c r="H57" s="163"/>
      <c r="I57" s="15"/>
      <c r="J57" s="272">
        <v>270198</v>
      </c>
      <c r="K57" s="273">
        <v>230374.49208622923</v>
      </c>
      <c r="L57" s="273">
        <v>310021.50791377074</v>
      </c>
    </row>
    <row r="58" spans="1:12" s="257" customFormat="1" x14ac:dyDescent="0.2">
      <c r="A58" s="18"/>
      <c r="B58" s="39"/>
      <c r="C58" s="20"/>
      <c r="D58" s="21"/>
      <c r="E58" s="22"/>
      <c r="F58" s="22"/>
      <c r="G58" s="22"/>
      <c r="H58" s="162"/>
      <c r="I58" s="22"/>
      <c r="J58" s="99"/>
      <c r="K58" s="231"/>
      <c r="L58" s="231"/>
    </row>
    <row r="59" spans="1:12" x14ac:dyDescent="0.2">
      <c r="A59" s="24" t="s">
        <v>42</v>
      </c>
      <c r="B59" s="20">
        <v>199768</v>
      </c>
      <c r="C59" s="25">
        <f t="shared" ref="C59:C63" si="18">B59-J59</f>
        <v>-70430</v>
      </c>
      <c r="D59" s="21">
        <f t="shared" ref="D59:D63" si="19">C59/J59*100</f>
        <v>-26.066070067135954</v>
      </c>
      <c r="E59" s="22">
        <f>IF(B59&lt;K59,-1,IF(B59&gt;L59,1,0))</f>
        <v>-1</v>
      </c>
      <c r="F59" s="1">
        <f>+B59-F61</f>
        <v>0</v>
      </c>
      <c r="G59" s="1">
        <f>+C59-G61</f>
        <v>0</v>
      </c>
      <c r="H59" s="162"/>
      <c r="I59" s="22"/>
      <c r="J59" s="272">
        <v>270198</v>
      </c>
      <c r="K59" s="273">
        <v>230374.49208622923</v>
      </c>
      <c r="L59" s="273">
        <v>310021.50791377074</v>
      </c>
    </row>
    <row r="60" spans="1:12" s="257" customFormat="1" x14ac:dyDescent="0.2">
      <c r="A60" s="26" t="s">
        <v>73</v>
      </c>
      <c r="B60" s="19">
        <v>158653</v>
      </c>
      <c r="C60" s="27">
        <f t="shared" si="18"/>
        <v>-92508</v>
      </c>
      <c r="D60" s="28">
        <f t="shared" si="19"/>
        <v>-36.832151488487462</v>
      </c>
      <c r="E60" s="22">
        <f t="shared" ref="E60:E63" si="20">IF(B60&lt;K60,-1,IF(B60&gt;L60,1,0))</f>
        <v>-1</v>
      </c>
      <c r="F60" s="1">
        <f>+B60-F62</f>
        <v>0</v>
      </c>
      <c r="G60" s="156">
        <f>+C60-G62</f>
        <v>0</v>
      </c>
      <c r="H60" s="162"/>
      <c r="I60" s="22"/>
      <c r="J60" s="99">
        <v>251161</v>
      </c>
      <c r="K60" s="224">
        <v>217182.07901899464</v>
      </c>
      <c r="L60" s="224">
        <v>285139.92098100536</v>
      </c>
    </row>
    <row r="61" spans="1:12" ht="22.2" x14ac:dyDescent="0.2">
      <c r="A61" s="40" t="s">
        <v>203</v>
      </c>
      <c r="B61" s="19">
        <v>129800</v>
      </c>
      <c r="C61" s="27">
        <f t="shared" si="18"/>
        <v>-97631</v>
      </c>
      <c r="D61" s="28">
        <f t="shared" si="19"/>
        <v>-42.927745118299612</v>
      </c>
      <c r="E61" s="22">
        <f t="shared" si="20"/>
        <v>-1</v>
      </c>
      <c r="F61" s="156">
        <f>+B60+B63</f>
        <v>199768</v>
      </c>
      <c r="G61" s="156">
        <f>+C60+C63</f>
        <v>-70430</v>
      </c>
      <c r="H61" s="162"/>
      <c r="I61" s="22"/>
      <c r="J61" s="290">
        <v>227431</v>
      </c>
      <c r="K61" s="275">
        <v>196339.89863269232</v>
      </c>
      <c r="L61" s="275">
        <v>258522.10136730768</v>
      </c>
    </row>
    <row r="62" spans="1:12" ht="12" x14ac:dyDescent="0.2">
      <c r="A62" s="40" t="s">
        <v>138</v>
      </c>
      <c r="B62" s="19">
        <v>28853</v>
      </c>
      <c r="C62" s="27">
        <f t="shared" si="18"/>
        <v>5123</v>
      </c>
      <c r="D62" s="28">
        <f t="shared" si="19"/>
        <v>21.588706278971767</v>
      </c>
      <c r="E62" s="22">
        <f t="shared" si="20"/>
        <v>0</v>
      </c>
      <c r="F62" s="156">
        <f>+B62+B61</f>
        <v>158653</v>
      </c>
      <c r="G62" s="156">
        <f>+C62+C61</f>
        <v>-92508</v>
      </c>
      <c r="H62" s="162"/>
      <c r="I62" s="22"/>
      <c r="J62" s="45">
        <v>23730</v>
      </c>
      <c r="K62" s="224">
        <v>14514.681814672396</v>
      </c>
      <c r="L62" s="224">
        <v>32945.318185327604</v>
      </c>
    </row>
    <row r="63" spans="1:12" x14ac:dyDescent="0.2">
      <c r="A63" s="26" t="s">
        <v>74</v>
      </c>
      <c r="B63" s="19">
        <v>41115</v>
      </c>
      <c r="C63" s="27">
        <f t="shared" si="18"/>
        <v>22078</v>
      </c>
      <c r="D63" s="36">
        <f t="shared" si="19"/>
        <v>115.9741555917424</v>
      </c>
      <c r="E63" s="22">
        <f t="shared" si="20"/>
        <v>1</v>
      </c>
      <c r="F63" s="22"/>
      <c r="G63" s="22"/>
      <c r="H63" s="162"/>
      <c r="I63" s="22"/>
      <c r="J63" s="45">
        <v>19037</v>
      </c>
      <c r="K63" s="224">
        <v>10974.915622172968</v>
      </c>
      <c r="L63" s="224">
        <v>27099.084377827032</v>
      </c>
    </row>
    <row r="64" spans="1:12" x14ac:dyDescent="0.2">
      <c r="A64" s="34"/>
      <c r="B64" s="19"/>
      <c r="C64" s="19"/>
      <c r="D64" s="36"/>
      <c r="E64" s="22"/>
      <c r="F64" s="22"/>
      <c r="G64" s="22"/>
      <c r="H64" s="162"/>
      <c r="I64" s="22"/>
      <c r="J64" s="45"/>
      <c r="K64" s="231"/>
      <c r="L64" s="231"/>
    </row>
    <row r="65" spans="1:12" x14ac:dyDescent="0.2">
      <c r="A65" s="24" t="s">
        <v>43</v>
      </c>
      <c r="B65" s="41">
        <v>199768</v>
      </c>
      <c r="C65" s="25">
        <f t="shared" ref="C65:C71" si="21">B65-J65</f>
        <v>-70430</v>
      </c>
      <c r="D65" s="42">
        <f t="shared" ref="D65:D71" si="22">C65/J65*100</f>
        <v>-26.066070067135954</v>
      </c>
      <c r="E65" s="22">
        <f t="shared" ref="E65:E70" si="23">IF(B65&lt;K65,-1,IF(B65&gt;L65,1,0))</f>
        <v>-1</v>
      </c>
      <c r="F65" s="1">
        <f>+B65-F66</f>
        <v>0</v>
      </c>
      <c r="G65" s="1" t="e">
        <f>+C65-G66</f>
        <v>#VALUE!</v>
      </c>
      <c r="H65" s="162"/>
      <c r="I65" s="22"/>
      <c r="J65" s="272">
        <v>270198</v>
      </c>
      <c r="K65" s="273">
        <v>230374.49208622923</v>
      </c>
      <c r="L65" s="273">
        <v>310021.50791377074</v>
      </c>
    </row>
    <row r="66" spans="1:12" x14ac:dyDescent="0.2">
      <c r="A66" s="26" t="s">
        <v>41</v>
      </c>
      <c r="B66" s="19">
        <v>64088</v>
      </c>
      <c r="C66" s="27">
        <f t="shared" si="21"/>
        <v>-9546</v>
      </c>
      <c r="D66" s="28">
        <f t="shared" si="22"/>
        <v>-12.96411983594535</v>
      </c>
      <c r="E66" s="22">
        <f t="shared" si="23"/>
        <v>0</v>
      </c>
      <c r="F66" s="156">
        <f>SUM(B66:B71)</f>
        <v>199768</v>
      </c>
      <c r="G66" s="156" t="e">
        <f>SUM(C66:C71)</f>
        <v>#VALUE!</v>
      </c>
      <c r="H66" s="162"/>
      <c r="I66" s="22"/>
      <c r="J66" s="45">
        <v>73634</v>
      </c>
      <c r="K66" s="224">
        <v>57247.741415998215</v>
      </c>
      <c r="L66" s="224">
        <v>90020.258584001785</v>
      </c>
    </row>
    <row r="67" spans="1:12" x14ac:dyDescent="0.2">
      <c r="A67" s="26" t="s">
        <v>29</v>
      </c>
      <c r="B67" s="19">
        <v>61129</v>
      </c>
      <c r="C67" s="27">
        <f t="shared" si="21"/>
        <v>-14790</v>
      </c>
      <c r="D67" s="28">
        <f t="shared" si="22"/>
        <v>-19.481289268825986</v>
      </c>
      <c r="E67" s="22">
        <f t="shared" si="23"/>
        <v>0</v>
      </c>
      <c r="F67" s="22"/>
      <c r="G67" s="22"/>
      <c r="H67" s="162"/>
      <c r="I67" s="22"/>
      <c r="J67" s="45">
        <v>75919</v>
      </c>
      <c r="K67" s="224">
        <v>56905.243654699501</v>
      </c>
      <c r="L67" s="224">
        <v>94932.756345300499</v>
      </c>
    </row>
    <row r="68" spans="1:12" x14ac:dyDescent="0.2">
      <c r="A68" s="26" t="s">
        <v>30</v>
      </c>
      <c r="B68" s="19">
        <v>34868</v>
      </c>
      <c r="C68" s="27">
        <f t="shared" si="21"/>
        <v>-23914</v>
      </c>
      <c r="D68" s="28">
        <f t="shared" si="22"/>
        <v>-40.682521860433468</v>
      </c>
      <c r="E68" s="22">
        <f t="shared" si="23"/>
        <v>-1</v>
      </c>
      <c r="F68" s="22"/>
      <c r="G68" s="22"/>
      <c r="H68" s="162"/>
      <c r="I68" s="22"/>
      <c r="J68" s="45">
        <v>58782</v>
      </c>
      <c r="K68" s="224">
        <v>43655.22242150626</v>
      </c>
      <c r="L68" s="224">
        <v>73908.77757849374</v>
      </c>
    </row>
    <row r="69" spans="1:12" s="257" customFormat="1" x14ac:dyDescent="0.2">
      <c r="A69" s="26" t="s">
        <v>31</v>
      </c>
      <c r="B69" s="19">
        <v>32359</v>
      </c>
      <c r="C69" s="27">
        <f t="shared" si="21"/>
        <v>-17249</v>
      </c>
      <c r="D69" s="28">
        <f t="shared" si="22"/>
        <v>-34.770601515884536</v>
      </c>
      <c r="E69" s="22">
        <f t="shared" si="23"/>
        <v>-1</v>
      </c>
      <c r="F69" s="22"/>
      <c r="G69" s="22"/>
      <c r="H69" s="162"/>
      <c r="I69" s="22"/>
      <c r="J69" s="99">
        <v>49608</v>
      </c>
      <c r="K69" s="224">
        <v>37366.013563155466</v>
      </c>
      <c r="L69" s="224">
        <v>61849.986436844534</v>
      </c>
    </row>
    <row r="70" spans="1:12" s="280" customFormat="1" x14ac:dyDescent="0.2">
      <c r="A70" s="26" t="s">
        <v>22</v>
      </c>
      <c r="B70" s="19">
        <v>7324</v>
      </c>
      <c r="C70" s="27">
        <f t="shared" si="21"/>
        <v>-4695</v>
      </c>
      <c r="D70" s="28">
        <f t="shared" si="22"/>
        <v>-39.063150012480243</v>
      </c>
      <c r="E70" s="22">
        <f t="shared" si="23"/>
        <v>0</v>
      </c>
      <c r="F70" s="276"/>
      <c r="G70" s="276"/>
      <c r="H70" s="277"/>
      <c r="I70" s="276"/>
      <c r="J70" s="278">
        <v>12019</v>
      </c>
      <c r="K70" s="279">
        <v>6293.3240346415159</v>
      </c>
      <c r="L70" s="279">
        <v>17744.675965358485</v>
      </c>
    </row>
    <row r="71" spans="1:12" s="257" customFormat="1" x14ac:dyDescent="0.2">
      <c r="A71" s="26" t="s">
        <v>10</v>
      </c>
      <c r="B71" s="19" t="s">
        <v>168</v>
      </c>
      <c r="C71" s="27" t="e">
        <f t="shared" si="21"/>
        <v>#VALUE!</v>
      </c>
      <c r="D71" s="28" t="e">
        <f t="shared" si="22"/>
        <v>#VALUE!</v>
      </c>
      <c r="E71" s="22">
        <v>0</v>
      </c>
      <c r="F71" s="22"/>
      <c r="G71" s="22"/>
      <c r="H71" s="162"/>
      <c r="I71" s="22"/>
      <c r="J71" s="99">
        <v>236</v>
      </c>
      <c r="K71" s="224" t="s">
        <v>168</v>
      </c>
      <c r="L71" s="224" t="s">
        <v>168</v>
      </c>
    </row>
    <row r="72" spans="1:12" s="257" customFormat="1" x14ac:dyDescent="0.2">
      <c r="A72" s="34"/>
      <c r="B72" s="39"/>
      <c r="C72" s="19"/>
      <c r="D72" s="28"/>
      <c r="E72" s="22"/>
      <c r="F72" s="22"/>
      <c r="G72" s="22"/>
      <c r="H72" s="162"/>
      <c r="I72" s="22"/>
      <c r="J72" s="99"/>
      <c r="K72" s="236"/>
      <c r="L72" s="236"/>
    </row>
    <row r="73" spans="1:12" s="257" customFormat="1" ht="12" x14ac:dyDescent="0.2">
      <c r="A73" s="24" t="s">
        <v>139</v>
      </c>
      <c r="B73" s="146">
        <v>199768</v>
      </c>
      <c r="C73" s="25">
        <f t="shared" ref="C73:C80" si="24">B73-J73</f>
        <v>-70430</v>
      </c>
      <c r="D73" s="147">
        <f t="shared" ref="D73:D80" si="25">C73/J73*100</f>
        <v>-26.066070067135954</v>
      </c>
      <c r="E73" s="22">
        <f t="shared" ref="E73:E79" si="26">IF(B73&lt;K73,-1,IF(B73&gt;L73,1,0))</f>
        <v>-1</v>
      </c>
      <c r="F73" s="1">
        <f>+B73-F74</f>
        <v>0</v>
      </c>
      <c r="G73" s="1" t="e">
        <f>+C73-G74</f>
        <v>#VALUE!</v>
      </c>
      <c r="H73" s="162"/>
      <c r="I73" s="22"/>
      <c r="J73" s="272">
        <v>270198</v>
      </c>
      <c r="K73" s="273">
        <v>230374.49208622923</v>
      </c>
      <c r="L73" s="273">
        <v>310021.50791377074</v>
      </c>
    </row>
    <row r="74" spans="1:12" s="257" customFormat="1" x14ac:dyDescent="0.2">
      <c r="A74" s="26" t="s">
        <v>51</v>
      </c>
      <c r="B74" s="19">
        <v>14125</v>
      </c>
      <c r="C74" s="27">
        <f t="shared" si="24"/>
        <v>-4692</v>
      </c>
      <c r="D74" s="36">
        <f t="shared" si="25"/>
        <v>-24.934899293192323</v>
      </c>
      <c r="E74" s="22">
        <f t="shared" si="26"/>
        <v>0</v>
      </c>
      <c r="F74" s="156">
        <f>SUM(B74:B80)</f>
        <v>199768</v>
      </c>
      <c r="G74" s="156" t="e">
        <f>SUM(C74:C80)</f>
        <v>#VALUE!</v>
      </c>
      <c r="H74" s="162"/>
      <c r="I74" s="22"/>
      <c r="J74" s="99">
        <v>18817</v>
      </c>
      <c r="K74" s="224">
        <v>11569.453091356516</v>
      </c>
      <c r="L74" s="224">
        <v>26064.546908643482</v>
      </c>
    </row>
    <row r="75" spans="1:12" s="257" customFormat="1" x14ac:dyDescent="0.2">
      <c r="A75" s="26" t="s">
        <v>32</v>
      </c>
      <c r="B75" s="19">
        <v>46193</v>
      </c>
      <c r="C75" s="27">
        <f t="shared" si="24"/>
        <v>-12900</v>
      </c>
      <c r="D75" s="36">
        <f t="shared" si="25"/>
        <v>-21.829996784729154</v>
      </c>
      <c r="E75" s="22">
        <f t="shared" si="26"/>
        <v>0</v>
      </c>
      <c r="F75" s="22"/>
      <c r="G75" s="22"/>
      <c r="H75" s="162"/>
      <c r="I75" s="22"/>
      <c r="J75" s="99">
        <v>59093</v>
      </c>
      <c r="K75" s="224">
        <v>45416.793506209091</v>
      </c>
      <c r="L75" s="224">
        <v>72769.206493790916</v>
      </c>
    </row>
    <row r="76" spans="1:12" s="257" customFormat="1" x14ac:dyDescent="0.2">
      <c r="A76" s="26" t="s">
        <v>33</v>
      </c>
      <c r="B76" s="19">
        <v>54301</v>
      </c>
      <c r="C76" s="27">
        <f t="shared" si="24"/>
        <v>-33518</v>
      </c>
      <c r="D76" s="36">
        <f t="shared" si="25"/>
        <v>-38.167139229551694</v>
      </c>
      <c r="E76" s="22">
        <f t="shared" si="26"/>
        <v>-1</v>
      </c>
      <c r="F76" s="22"/>
      <c r="G76" s="22"/>
      <c r="H76" s="162"/>
      <c r="I76" s="22"/>
      <c r="J76" s="99">
        <v>87819</v>
      </c>
      <c r="K76" s="224">
        <v>68698.003392214174</v>
      </c>
      <c r="L76" s="224">
        <v>106939.99660778583</v>
      </c>
    </row>
    <row r="77" spans="1:12" s="257" customFormat="1" x14ac:dyDescent="0.2">
      <c r="A77" s="26" t="s">
        <v>34</v>
      </c>
      <c r="B77" s="19">
        <v>40973</v>
      </c>
      <c r="C77" s="27">
        <f t="shared" si="24"/>
        <v>-6385</v>
      </c>
      <c r="D77" s="36">
        <f t="shared" si="25"/>
        <v>-13.482410574770896</v>
      </c>
      <c r="E77" s="22">
        <f t="shared" si="26"/>
        <v>0</v>
      </c>
      <c r="F77" s="22"/>
      <c r="G77" s="22"/>
      <c r="H77" s="162"/>
      <c r="I77" s="22"/>
      <c r="J77" s="99">
        <v>47358</v>
      </c>
      <c r="K77" s="224">
        <v>35303.103814017501</v>
      </c>
      <c r="L77" s="224">
        <v>59412.896185982499</v>
      </c>
    </row>
    <row r="78" spans="1:12" s="280" customFormat="1" x14ac:dyDescent="0.2">
      <c r="A78" s="26" t="s">
        <v>117</v>
      </c>
      <c r="B78" s="19">
        <v>17336</v>
      </c>
      <c r="C78" s="27">
        <f t="shared" si="24"/>
        <v>1421</v>
      </c>
      <c r="D78" s="28">
        <f t="shared" si="25"/>
        <v>8.9286836317939038</v>
      </c>
      <c r="E78" s="22">
        <f t="shared" si="26"/>
        <v>0</v>
      </c>
      <c r="F78" s="276"/>
      <c r="G78" s="276"/>
      <c r="H78" s="277"/>
      <c r="I78" s="276"/>
      <c r="J78" s="278">
        <v>15915</v>
      </c>
      <c r="K78" s="279">
        <v>10069.631982304676</v>
      </c>
      <c r="L78" s="279">
        <v>21760.368017695324</v>
      </c>
    </row>
    <row r="79" spans="1:12" x14ac:dyDescent="0.2">
      <c r="A79" s="26" t="s">
        <v>118</v>
      </c>
      <c r="B79" s="19">
        <v>26840</v>
      </c>
      <c r="C79" s="27">
        <f t="shared" si="24"/>
        <v>-14247</v>
      </c>
      <c r="D79" s="36">
        <f t="shared" si="25"/>
        <v>-34.67520140190328</v>
      </c>
      <c r="E79" s="22">
        <f t="shared" si="26"/>
        <v>0</v>
      </c>
      <c r="F79" s="22"/>
      <c r="G79" s="22"/>
      <c r="H79" s="162"/>
      <c r="I79" s="22"/>
      <c r="J79" s="45">
        <v>41087</v>
      </c>
      <c r="K79" s="224">
        <v>26484.32055685878</v>
      </c>
      <c r="L79" s="224">
        <v>55689.67944314122</v>
      </c>
    </row>
    <row r="80" spans="1:12" x14ac:dyDescent="0.2">
      <c r="A80" s="26" t="s">
        <v>10</v>
      </c>
      <c r="B80" s="28" t="s">
        <v>168</v>
      </c>
      <c r="C80" s="27" t="e">
        <f t="shared" si="24"/>
        <v>#VALUE!</v>
      </c>
      <c r="D80" s="36" t="e">
        <f t="shared" si="25"/>
        <v>#VALUE!</v>
      </c>
      <c r="E80" s="22">
        <v>0</v>
      </c>
      <c r="F80" s="22"/>
      <c r="G80" s="22"/>
      <c r="H80" s="162"/>
      <c r="I80" s="22"/>
      <c r="J80" s="45">
        <v>109</v>
      </c>
      <c r="K80" s="224" t="s">
        <v>168</v>
      </c>
      <c r="L80" s="224" t="s">
        <v>168</v>
      </c>
    </row>
    <row r="81" spans="1:12" x14ac:dyDescent="0.2">
      <c r="A81" s="47"/>
      <c r="B81" s="44"/>
      <c r="C81" s="48"/>
      <c r="D81" s="49"/>
      <c r="E81" s="22"/>
      <c r="F81" s="22"/>
      <c r="G81" s="22"/>
      <c r="H81" s="162"/>
      <c r="I81" s="22"/>
      <c r="J81" s="45"/>
      <c r="K81" s="231"/>
      <c r="L81" s="231"/>
    </row>
    <row r="82" spans="1:12" x14ac:dyDescent="0.2">
      <c r="A82" s="11" t="s">
        <v>27</v>
      </c>
      <c r="B82" s="12">
        <v>1014101</v>
      </c>
      <c r="C82" s="13">
        <f>B82-J82</f>
        <v>-50499</v>
      </c>
      <c r="D82" s="14">
        <f>C82/J82*100</f>
        <v>-4.7434717264700357</v>
      </c>
      <c r="E82" s="15">
        <f>IF(B82&lt;K82,-1,IF(B82&gt;L82,1,0))</f>
        <v>0</v>
      </c>
      <c r="F82" s="15"/>
      <c r="G82" s="15"/>
      <c r="H82" s="163"/>
      <c r="I82" s="15"/>
      <c r="J82" s="208">
        <v>1064600</v>
      </c>
      <c r="K82" s="221">
        <v>1008859.5010342745</v>
      </c>
      <c r="L82" s="221">
        <v>1120340.4989657255</v>
      </c>
    </row>
    <row r="83" spans="1:12" s="257" customFormat="1" x14ac:dyDescent="0.2">
      <c r="A83" s="18"/>
      <c r="B83" s="19" t="s">
        <v>264</v>
      </c>
      <c r="C83" s="20"/>
      <c r="D83" s="21"/>
      <c r="E83" s="22"/>
      <c r="F83" s="22"/>
      <c r="G83" s="22"/>
      <c r="H83" s="162"/>
      <c r="I83" s="22"/>
      <c r="J83" s="99"/>
      <c r="K83" s="231"/>
      <c r="L83" s="231"/>
    </row>
    <row r="84" spans="1:12" x14ac:dyDescent="0.2">
      <c r="A84" s="24" t="s">
        <v>44</v>
      </c>
      <c r="B84" s="41">
        <v>1014101</v>
      </c>
      <c r="C84" s="25">
        <f t="shared" ref="C84:C87" si="27">B84-J84</f>
        <v>-50499</v>
      </c>
      <c r="D84" s="42">
        <f t="shared" ref="D84:D87" si="28">C84/J84*100</f>
        <v>-4.7434717264700357</v>
      </c>
      <c r="E84" s="22">
        <f>IF(B84&lt;K84,-1,IF(B84&gt;L84,1,0))</f>
        <v>0</v>
      </c>
      <c r="F84" s="1">
        <f>+B84-F85</f>
        <v>0</v>
      </c>
      <c r="G84" s="1">
        <f>+C84-G85</f>
        <v>0</v>
      </c>
      <c r="H84" s="162"/>
      <c r="I84" s="22"/>
      <c r="J84" s="208">
        <v>1064600</v>
      </c>
      <c r="K84" s="221">
        <v>1008859.5010342745</v>
      </c>
      <c r="L84" s="221">
        <v>1120340.4989657255</v>
      </c>
    </row>
    <row r="85" spans="1:12" s="257" customFormat="1" ht="12" x14ac:dyDescent="0.2">
      <c r="A85" s="26" t="s">
        <v>140</v>
      </c>
      <c r="B85" s="19">
        <v>924407</v>
      </c>
      <c r="C85" s="27">
        <f t="shared" si="27"/>
        <v>-34399</v>
      </c>
      <c r="D85" s="28">
        <f t="shared" si="28"/>
        <v>-3.5876913577929215</v>
      </c>
      <c r="E85" s="22">
        <f>IF(B85&lt;K85,-1,IF(B85&gt;L85,1,0))</f>
        <v>0</v>
      </c>
      <c r="F85" s="156">
        <f>SUM(B85:B87)</f>
        <v>1014101</v>
      </c>
      <c r="G85" s="156">
        <f>SUM(C85:C87)</f>
        <v>-50499</v>
      </c>
      <c r="H85" s="162"/>
      <c r="I85" s="22"/>
      <c r="J85" s="99">
        <v>958806</v>
      </c>
      <c r="K85" s="224">
        <v>903704.31892720109</v>
      </c>
      <c r="L85" s="224">
        <v>1013907.6810727989</v>
      </c>
    </row>
    <row r="86" spans="1:12" s="257" customFormat="1" ht="12" x14ac:dyDescent="0.2">
      <c r="A86" s="50" t="s">
        <v>141</v>
      </c>
      <c r="B86" s="19">
        <v>64574</v>
      </c>
      <c r="C86" s="27">
        <f t="shared" si="27"/>
        <v>-13</v>
      </c>
      <c r="D86" s="28">
        <f t="shared" si="28"/>
        <v>-2.0127889513369565E-2</v>
      </c>
      <c r="E86" s="22">
        <f>IF(B86&lt;K86,-1,IF(B86&gt;L86,1,0))</f>
        <v>0</v>
      </c>
      <c r="F86" s="22"/>
      <c r="G86" s="22"/>
      <c r="H86" s="162"/>
      <c r="I86" s="22"/>
      <c r="J86" s="99">
        <v>64587</v>
      </c>
      <c r="K86" s="224">
        <v>54972.364328652511</v>
      </c>
      <c r="L86" s="224">
        <v>74201.635671347496</v>
      </c>
    </row>
    <row r="87" spans="1:12" s="257" customFormat="1" ht="12" x14ac:dyDescent="0.2">
      <c r="A87" s="50" t="s">
        <v>142</v>
      </c>
      <c r="B87" s="19">
        <v>25120</v>
      </c>
      <c r="C87" s="27">
        <f t="shared" si="27"/>
        <v>-16087</v>
      </c>
      <c r="D87" s="28">
        <f t="shared" si="28"/>
        <v>-39.039483582886405</v>
      </c>
      <c r="E87" s="22">
        <f>IF(B87&lt;K87,-1,IF(B87&gt;L87,1,0))</f>
        <v>-1</v>
      </c>
      <c r="F87" s="22"/>
      <c r="G87" s="22"/>
      <c r="H87" s="162"/>
      <c r="I87" s="22"/>
      <c r="J87" s="99">
        <v>41207</v>
      </c>
      <c r="K87" s="224">
        <v>31560.483138388619</v>
      </c>
      <c r="L87" s="224">
        <v>50853.516861611381</v>
      </c>
    </row>
    <row r="88" spans="1:12" s="257" customFormat="1" x14ac:dyDescent="0.2">
      <c r="A88" s="34"/>
      <c r="B88" s="19"/>
      <c r="C88" s="19"/>
      <c r="D88" s="28"/>
      <c r="E88" s="22"/>
      <c r="F88" s="22"/>
      <c r="G88" s="22"/>
      <c r="H88" s="162"/>
      <c r="I88" s="22"/>
      <c r="J88" s="99"/>
      <c r="K88" s="236"/>
      <c r="L88" s="236"/>
    </row>
    <row r="89" spans="1:12" s="257" customFormat="1" x14ac:dyDescent="0.2">
      <c r="A89" s="24" t="s">
        <v>45</v>
      </c>
      <c r="B89" s="146">
        <v>1014101</v>
      </c>
      <c r="C89" s="25">
        <f t="shared" ref="C89:C95" si="29">B89-J89</f>
        <v>-50499</v>
      </c>
      <c r="D89" s="147">
        <f t="shared" ref="D89:D95" si="30">C89/J89*100</f>
        <v>-4.7434717264700357</v>
      </c>
      <c r="E89" s="22">
        <f t="shared" ref="E89:E94" si="31">IF(B89&lt;K89,-1,IF(B89&gt;L89,1,0))</f>
        <v>0</v>
      </c>
      <c r="F89" s="1">
        <f>+B89-F90</f>
        <v>0</v>
      </c>
      <c r="G89" s="1">
        <f>+C89-G90</f>
        <v>0</v>
      </c>
      <c r="H89" s="162"/>
      <c r="I89" s="22"/>
      <c r="J89" s="208">
        <v>1064600</v>
      </c>
      <c r="K89" s="221">
        <v>1008859.5010342745</v>
      </c>
      <c r="L89" s="221">
        <v>1120340.4989657255</v>
      </c>
    </row>
    <row r="90" spans="1:12" s="257" customFormat="1" x14ac:dyDescent="0.2">
      <c r="A90" s="26" t="s">
        <v>41</v>
      </c>
      <c r="B90" s="19">
        <v>212536</v>
      </c>
      <c r="C90" s="27">
        <f t="shared" si="29"/>
        <v>-9542</v>
      </c>
      <c r="D90" s="28">
        <f t="shared" si="30"/>
        <v>-4.2966885508695141</v>
      </c>
      <c r="E90" s="22">
        <f t="shared" si="31"/>
        <v>0</v>
      </c>
      <c r="F90" s="156">
        <f>SUM(B90:B95)</f>
        <v>1014101</v>
      </c>
      <c r="G90" s="156">
        <f>SUM(C90:C95)</f>
        <v>-50499</v>
      </c>
      <c r="H90" s="162"/>
      <c r="I90" s="22"/>
      <c r="J90" s="99">
        <v>222078</v>
      </c>
      <c r="K90" s="224">
        <v>197402.01783571675</v>
      </c>
      <c r="L90" s="224">
        <v>246753.98216428325</v>
      </c>
    </row>
    <row r="91" spans="1:12" s="257" customFormat="1" x14ac:dyDescent="0.2">
      <c r="A91" s="26" t="s">
        <v>29</v>
      </c>
      <c r="B91" s="19">
        <v>107960</v>
      </c>
      <c r="C91" s="27">
        <f t="shared" si="29"/>
        <v>3919</v>
      </c>
      <c r="D91" s="28">
        <f t="shared" si="30"/>
        <v>3.7667842485174114</v>
      </c>
      <c r="E91" s="22">
        <f t="shared" si="31"/>
        <v>0</v>
      </c>
      <c r="F91" s="22"/>
      <c r="G91" s="22"/>
      <c r="H91" s="162"/>
      <c r="I91" s="22"/>
      <c r="J91" s="99">
        <v>104041</v>
      </c>
      <c r="K91" s="224">
        <v>90350.809958710379</v>
      </c>
      <c r="L91" s="224">
        <v>117731.19004128962</v>
      </c>
    </row>
    <row r="92" spans="1:12" s="257" customFormat="1" x14ac:dyDescent="0.2">
      <c r="A92" s="26" t="s">
        <v>30</v>
      </c>
      <c r="B92" s="19">
        <v>102739</v>
      </c>
      <c r="C92" s="27">
        <f t="shared" si="29"/>
        <v>-5814</v>
      </c>
      <c r="D92" s="28">
        <f t="shared" si="30"/>
        <v>-5.355909095096405</v>
      </c>
      <c r="E92" s="22">
        <f t="shared" si="31"/>
        <v>0</v>
      </c>
      <c r="F92" s="22"/>
      <c r="G92" s="22"/>
      <c r="H92" s="162"/>
      <c r="I92" s="22"/>
      <c r="J92" s="99">
        <v>108553</v>
      </c>
      <c r="K92" s="224">
        <v>95109.380010355031</v>
      </c>
      <c r="L92" s="224">
        <v>121996.61998964497</v>
      </c>
    </row>
    <row r="93" spans="1:12" s="257" customFormat="1" x14ac:dyDescent="0.2">
      <c r="A93" s="26" t="s">
        <v>31</v>
      </c>
      <c r="B93" s="19">
        <v>199010</v>
      </c>
      <c r="C93" s="27">
        <f t="shared" si="29"/>
        <v>-19034</v>
      </c>
      <c r="D93" s="28">
        <f t="shared" si="30"/>
        <v>-8.7294307570948977</v>
      </c>
      <c r="E93" s="22">
        <f t="shared" si="31"/>
        <v>0</v>
      </c>
      <c r="F93" s="22"/>
      <c r="G93" s="22"/>
      <c r="H93" s="162"/>
      <c r="I93" s="22"/>
      <c r="J93" s="99">
        <v>218044</v>
      </c>
      <c r="K93" s="224">
        <v>195679.34159968043</v>
      </c>
      <c r="L93" s="224">
        <v>240408.65840031957</v>
      </c>
    </row>
    <row r="94" spans="1:12" s="257" customFormat="1" x14ac:dyDescent="0.2">
      <c r="A94" s="26" t="s">
        <v>22</v>
      </c>
      <c r="B94" s="19">
        <v>391578</v>
      </c>
      <c r="C94" s="27">
        <f t="shared" si="29"/>
        <v>-20233</v>
      </c>
      <c r="D94" s="28">
        <f t="shared" si="30"/>
        <v>-4.9131761900483477</v>
      </c>
      <c r="E94" s="22">
        <f t="shared" si="31"/>
        <v>0</v>
      </c>
      <c r="F94" s="22"/>
      <c r="G94" s="22"/>
      <c r="H94" s="162"/>
      <c r="I94" s="22"/>
      <c r="J94" s="99">
        <v>411811</v>
      </c>
      <c r="K94" s="224">
        <v>378980.1638098752</v>
      </c>
      <c r="L94" s="224">
        <v>444641.8361901248</v>
      </c>
    </row>
    <row r="95" spans="1:12" s="257" customFormat="1" x14ac:dyDescent="0.2">
      <c r="A95" s="26" t="s">
        <v>10</v>
      </c>
      <c r="B95" s="19">
        <v>278</v>
      </c>
      <c r="C95" s="27">
        <f t="shared" si="29"/>
        <v>205</v>
      </c>
      <c r="D95" s="28">
        <f t="shared" si="30"/>
        <v>280.82191780821921</v>
      </c>
      <c r="E95" s="22">
        <v>0</v>
      </c>
      <c r="F95" s="22"/>
      <c r="G95" s="22"/>
      <c r="H95" s="162"/>
      <c r="I95" s="22"/>
      <c r="J95" s="99">
        <v>73</v>
      </c>
      <c r="K95" s="224" t="s">
        <v>168</v>
      </c>
      <c r="L95" s="224" t="s">
        <v>168</v>
      </c>
    </row>
    <row r="96" spans="1:12" s="257" customFormat="1" x14ac:dyDescent="0.2">
      <c r="A96" s="34"/>
      <c r="B96" s="39"/>
      <c r="C96" s="19"/>
      <c r="D96" s="28"/>
      <c r="E96" s="22"/>
      <c r="F96" s="22"/>
      <c r="G96" s="22"/>
      <c r="H96" s="162"/>
      <c r="I96" s="22"/>
      <c r="J96" s="99"/>
      <c r="K96" s="236"/>
      <c r="L96" s="236"/>
    </row>
    <row r="97" spans="1:12" s="257" customFormat="1" ht="12" x14ac:dyDescent="0.2">
      <c r="A97" s="24" t="s">
        <v>143</v>
      </c>
      <c r="B97" s="146">
        <v>1014101</v>
      </c>
      <c r="C97" s="25">
        <f t="shared" ref="C97:C104" si="32">B97-J97</f>
        <v>-50499</v>
      </c>
      <c r="D97" s="147">
        <f t="shared" ref="D97:D104" si="33">C97/J97*100</f>
        <v>-4.7434717264700357</v>
      </c>
      <c r="E97" s="22">
        <f t="shared" ref="E97:E103" si="34">IF(B97&lt;K97,-1,IF(B97&gt;L97,1,0))</f>
        <v>0</v>
      </c>
      <c r="F97" s="1">
        <f>+B97-F98</f>
        <v>0</v>
      </c>
      <c r="G97" s="1">
        <f>+C97-G98</f>
        <v>0</v>
      </c>
      <c r="H97" s="162"/>
      <c r="I97" s="22"/>
      <c r="J97" s="208">
        <v>1064600</v>
      </c>
      <c r="K97" s="221">
        <v>1008859.5010342745</v>
      </c>
      <c r="L97" s="221">
        <v>1120340.4989657255</v>
      </c>
    </row>
    <row r="98" spans="1:12" s="257" customFormat="1" x14ac:dyDescent="0.2">
      <c r="A98" s="26" t="s">
        <v>51</v>
      </c>
      <c r="B98" s="19">
        <v>182199</v>
      </c>
      <c r="C98" s="27">
        <f t="shared" si="32"/>
        <v>-32959</v>
      </c>
      <c r="D98" s="36">
        <f t="shared" si="33"/>
        <v>-15.318510118145735</v>
      </c>
      <c r="E98" s="22">
        <f t="shared" si="34"/>
        <v>-1</v>
      </c>
      <c r="F98" s="156">
        <f>SUM(B98:B104)</f>
        <v>1014101</v>
      </c>
      <c r="G98" s="156">
        <f>SUM(C98:C104)</f>
        <v>-50499.000000000007</v>
      </c>
      <c r="H98" s="162"/>
      <c r="I98" s="22"/>
      <c r="J98" s="99">
        <v>215158</v>
      </c>
      <c r="K98" s="224">
        <v>193719.08511634282</v>
      </c>
      <c r="L98" s="224">
        <v>236596.91488365718</v>
      </c>
    </row>
    <row r="99" spans="1:12" s="257" customFormat="1" x14ac:dyDescent="0.2">
      <c r="A99" s="26" t="s">
        <v>32</v>
      </c>
      <c r="B99" s="19">
        <v>277367</v>
      </c>
      <c r="C99" s="27">
        <f t="shared" si="32"/>
        <v>-15834</v>
      </c>
      <c r="D99" s="36">
        <f t="shared" si="33"/>
        <v>-5.4003908581485058</v>
      </c>
      <c r="E99" s="22">
        <f t="shared" si="34"/>
        <v>0</v>
      </c>
      <c r="F99" s="22"/>
      <c r="G99" s="22"/>
      <c r="H99" s="162"/>
      <c r="I99" s="22"/>
      <c r="J99" s="99">
        <v>293201</v>
      </c>
      <c r="K99" s="224">
        <v>263000.85002799227</v>
      </c>
      <c r="L99" s="224">
        <v>323401.14997200773</v>
      </c>
    </row>
    <row r="100" spans="1:12" s="257" customFormat="1" x14ac:dyDescent="0.2">
      <c r="A100" s="26" t="s">
        <v>33</v>
      </c>
      <c r="B100" s="19">
        <v>269957</v>
      </c>
      <c r="C100" s="27">
        <f t="shared" si="32"/>
        <v>-13067</v>
      </c>
      <c r="D100" s="36">
        <f t="shared" si="33"/>
        <v>-4.6169229464639043</v>
      </c>
      <c r="E100" s="22">
        <f t="shared" si="34"/>
        <v>0</v>
      </c>
      <c r="F100" s="22"/>
      <c r="G100" s="22"/>
      <c r="H100" s="162"/>
      <c r="I100" s="22"/>
      <c r="J100" s="99">
        <v>283024</v>
      </c>
      <c r="K100" s="224">
        <v>258072.98693788049</v>
      </c>
      <c r="L100" s="224">
        <v>307975.01306211954</v>
      </c>
    </row>
    <row r="101" spans="1:12" s="257" customFormat="1" x14ac:dyDescent="0.2">
      <c r="A101" s="26" t="s">
        <v>34</v>
      </c>
      <c r="B101" s="19">
        <v>144250</v>
      </c>
      <c r="C101" s="27">
        <f t="shared" si="32"/>
        <v>7878</v>
      </c>
      <c r="D101" s="36">
        <f t="shared" si="33"/>
        <v>5.7768456867978761</v>
      </c>
      <c r="E101" s="22">
        <f t="shared" si="34"/>
        <v>0</v>
      </c>
      <c r="F101" s="22"/>
      <c r="G101" s="22"/>
      <c r="H101" s="162"/>
      <c r="I101" s="22"/>
      <c r="J101" s="99">
        <v>136372</v>
      </c>
      <c r="K101" s="224">
        <v>118209.68580346041</v>
      </c>
      <c r="L101" s="224">
        <v>154534.31419653961</v>
      </c>
    </row>
    <row r="102" spans="1:12" s="257" customFormat="1" x14ac:dyDescent="0.2">
      <c r="A102" s="26" t="s">
        <v>117</v>
      </c>
      <c r="B102" s="19">
        <v>47184.999999999993</v>
      </c>
      <c r="C102" s="27">
        <f t="shared" si="32"/>
        <v>-836.00000000000728</v>
      </c>
      <c r="D102" s="36">
        <f t="shared" si="33"/>
        <v>-1.7409050207201169</v>
      </c>
      <c r="E102" s="22">
        <f t="shared" si="34"/>
        <v>0</v>
      </c>
      <c r="F102" s="22"/>
      <c r="G102" s="22"/>
      <c r="H102" s="162"/>
      <c r="I102" s="22"/>
      <c r="J102" s="99">
        <v>48021</v>
      </c>
      <c r="K102" s="224">
        <v>37344.550729633542</v>
      </c>
      <c r="L102" s="224">
        <v>58697.449270366458</v>
      </c>
    </row>
    <row r="103" spans="1:12" x14ac:dyDescent="0.2">
      <c r="A103" s="26" t="s">
        <v>118</v>
      </c>
      <c r="B103" s="19">
        <v>92443</v>
      </c>
      <c r="C103" s="27">
        <f t="shared" si="32"/>
        <v>4642</v>
      </c>
      <c r="D103" s="36">
        <f t="shared" si="33"/>
        <v>5.2869557294336049</v>
      </c>
      <c r="E103" s="22">
        <f t="shared" si="34"/>
        <v>0</v>
      </c>
      <c r="F103" s="22"/>
      <c r="G103" s="22"/>
      <c r="H103" s="162"/>
      <c r="I103" s="22"/>
      <c r="J103" s="45">
        <v>87801</v>
      </c>
      <c r="K103" s="224">
        <v>71110.025128414563</v>
      </c>
      <c r="L103" s="224">
        <v>104491.97487158544</v>
      </c>
    </row>
    <row r="104" spans="1:12" x14ac:dyDescent="0.2">
      <c r="A104" s="26" t="s">
        <v>10</v>
      </c>
      <c r="B104" s="19">
        <v>700</v>
      </c>
      <c r="C104" s="27">
        <f t="shared" si="32"/>
        <v>-323</v>
      </c>
      <c r="D104" s="36">
        <f t="shared" si="33"/>
        <v>-31.573802541544477</v>
      </c>
      <c r="E104" s="22">
        <v>0</v>
      </c>
      <c r="F104" s="22"/>
      <c r="G104" s="22"/>
      <c r="H104" s="162"/>
      <c r="I104" s="22"/>
      <c r="J104" s="45">
        <v>1023</v>
      </c>
      <c r="K104" s="224">
        <v>0</v>
      </c>
      <c r="L104" s="224">
        <v>2566.0424771305452</v>
      </c>
    </row>
    <row r="105" spans="1:12" x14ac:dyDescent="0.2">
      <c r="A105" s="51"/>
      <c r="B105" s="52"/>
      <c r="C105" s="53"/>
      <c r="D105" s="54"/>
      <c r="E105" s="22"/>
      <c r="F105" s="22"/>
      <c r="G105" s="22"/>
      <c r="H105" s="162"/>
      <c r="I105" s="22"/>
      <c r="K105" s="23"/>
      <c r="L105" s="23"/>
    </row>
    <row r="106" spans="1:12" x14ac:dyDescent="0.2">
      <c r="A106" s="55" t="s">
        <v>57</v>
      </c>
      <c r="B106" s="56"/>
      <c r="C106" s="57"/>
      <c r="D106" s="58"/>
      <c r="E106" s="15"/>
      <c r="F106" s="15"/>
      <c r="G106" s="15"/>
      <c r="H106" s="163"/>
      <c r="I106" s="15"/>
      <c r="K106" s="59"/>
      <c r="L106" s="59"/>
    </row>
    <row r="107" spans="1:12" s="257" customFormat="1" x14ac:dyDescent="0.2">
      <c r="A107" s="60"/>
      <c r="B107" s="61"/>
      <c r="C107" s="62"/>
      <c r="D107" s="21"/>
      <c r="E107" s="22"/>
      <c r="F107" s="22"/>
      <c r="G107" s="22"/>
      <c r="H107" s="162"/>
      <c r="I107" s="22"/>
      <c r="K107" s="23"/>
      <c r="L107" s="23"/>
    </row>
    <row r="108" spans="1:12" x14ac:dyDescent="0.2">
      <c r="A108" s="63" t="s">
        <v>35</v>
      </c>
      <c r="B108" s="61"/>
      <c r="C108" s="64"/>
      <c r="D108" s="65"/>
      <c r="E108" s="22"/>
      <c r="F108" s="22"/>
      <c r="G108" s="22"/>
      <c r="H108" s="162"/>
      <c r="I108" s="22"/>
      <c r="K108" s="23"/>
      <c r="L108" s="23"/>
    </row>
    <row r="109" spans="1:12" x14ac:dyDescent="0.2">
      <c r="A109" s="66" t="s">
        <v>28</v>
      </c>
      <c r="B109" s="67">
        <v>49.813849701016345</v>
      </c>
      <c r="C109" s="54">
        <f t="shared" ref="C109:C111" si="35">B109-J109</f>
        <v>3.1624970928157055</v>
      </c>
      <c r="D109" s="54">
        <f t="shared" ref="D109:D111" si="36">C109/J109*100</f>
        <v>6.7790040717057023</v>
      </c>
      <c r="E109" s="22">
        <f>IF(B109&lt;K109,-1,IF(B109&gt;L109,1,0))</f>
        <v>1</v>
      </c>
      <c r="F109" s="22"/>
      <c r="G109" s="22"/>
      <c r="H109" s="162"/>
      <c r="I109" s="22"/>
      <c r="J109" s="68">
        <v>46.651352608200639</v>
      </c>
      <c r="K109" s="68">
        <v>44.618499076645449</v>
      </c>
      <c r="L109" s="68">
        <v>48.684206139755823</v>
      </c>
    </row>
    <row r="110" spans="1:12" ht="12" x14ac:dyDescent="0.2">
      <c r="A110" s="66" t="s">
        <v>144</v>
      </c>
      <c r="B110" s="67">
        <v>39.927667877975672</v>
      </c>
      <c r="C110" s="54">
        <f t="shared" si="35"/>
        <v>6.8163282586623239</v>
      </c>
      <c r="D110" s="54">
        <f t="shared" si="36"/>
        <v>20.58608421474576</v>
      </c>
      <c r="E110" s="22">
        <f>IF(B110&lt;K110,-1,IF(B110&gt;L110,1,0))</f>
        <v>1</v>
      </c>
      <c r="F110" s="22"/>
      <c r="G110" s="22"/>
      <c r="H110" s="162"/>
      <c r="I110" s="22"/>
      <c r="J110" s="68">
        <v>33.111339619313348</v>
      </c>
      <c r="K110" s="68">
        <v>31.331916941638095</v>
      </c>
      <c r="L110" s="68">
        <v>34.890762296988612</v>
      </c>
    </row>
    <row r="111" spans="1:12" x14ac:dyDescent="0.2">
      <c r="A111" s="66" t="s">
        <v>37</v>
      </c>
      <c r="B111" s="67">
        <v>50.186150298983655</v>
      </c>
      <c r="C111" s="54">
        <f t="shared" si="35"/>
        <v>-3.1624970928157055</v>
      </c>
      <c r="D111" s="54">
        <f t="shared" si="36"/>
        <v>-5.9279798972032376</v>
      </c>
      <c r="E111" s="22">
        <f>IF(B111&lt;K111,-1,IF(B111&gt;L111,1,0))</f>
        <v>-1</v>
      </c>
      <c r="F111" s="22"/>
      <c r="G111" s="22"/>
      <c r="H111" s="162"/>
      <c r="I111" s="22"/>
      <c r="J111" s="68">
        <v>53.348647391799361</v>
      </c>
      <c r="K111" s="68">
        <v>51.315793860244177</v>
      </c>
      <c r="L111" s="68">
        <v>55.381500923354551</v>
      </c>
    </row>
    <row r="112" spans="1:12" x14ac:dyDescent="0.2">
      <c r="A112" s="69"/>
      <c r="B112" s="67"/>
      <c r="C112" s="54"/>
      <c r="D112" s="54"/>
      <c r="E112" s="22"/>
      <c r="F112" s="22"/>
      <c r="G112" s="22"/>
      <c r="H112" s="162"/>
      <c r="I112" s="22"/>
      <c r="J112" s="23"/>
      <c r="K112" s="23"/>
      <c r="L112" s="23"/>
    </row>
    <row r="113" spans="1:12" x14ac:dyDescent="0.2">
      <c r="A113" s="63" t="s">
        <v>36</v>
      </c>
      <c r="B113" s="64"/>
      <c r="C113" s="65"/>
      <c r="D113" s="65"/>
      <c r="E113" s="22"/>
      <c r="F113" s="22"/>
      <c r="G113" s="22"/>
      <c r="H113" s="162"/>
      <c r="I113" s="22"/>
      <c r="J113" s="23"/>
      <c r="K113" s="23"/>
      <c r="L113" s="23"/>
    </row>
    <row r="114" spans="1:12" s="257" customFormat="1" ht="12" x14ac:dyDescent="0.2">
      <c r="A114" s="66" t="s">
        <v>145</v>
      </c>
      <c r="B114" s="67">
        <v>19.846251358563372</v>
      </c>
      <c r="C114" s="54">
        <f t="shared" ref="C114:C115" si="37">B114-J114</f>
        <v>-9.17758660515549</v>
      </c>
      <c r="D114" s="54">
        <f t="shared" ref="D114:D115" si="38">C114/J114*100</f>
        <v>-31.620858056842437</v>
      </c>
      <c r="E114" s="22">
        <f>IF(B114&lt;K114,-1,IF(B114&gt;L114,1,0))</f>
        <v>-1</v>
      </c>
      <c r="F114" s="22"/>
      <c r="G114" s="22"/>
      <c r="H114" s="162"/>
      <c r="I114" s="22"/>
      <c r="J114" s="68">
        <v>29.023837963718861</v>
      </c>
      <c r="K114" s="68">
        <v>25.92760675821879</v>
      </c>
      <c r="L114" s="68">
        <v>32.120069169218937</v>
      </c>
    </row>
    <row r="115" spans="1:12" s="257" customFormat="1" ht="12" x14ac:dyDescent="0.2">
      <c r="A115" s="66" t="s">
        <v>220</v>
      </c>
      <c r="B115" s="67">
        <v>26.372422206724167</v>
      </c>
      <c r="C115" s="54">
        <f t="shared" si="37"/>
        <v>-9.4222267118022458</v>
      </c>
      <c r="D115" s="54">
        <f t="shared" si="38"/>
        <v>-26.323003567512398</v>
      </c>
      <c r="E115" s="22">
        <f>IF(B115&lt;K115,-1,IF(B115&gt;L115,1,0))</f>
        <v>-1</v>
      </c>
      <c r="F115" s="22"/>
      <c r="G115" s="22"/>
      <c r="H115" s="162"/>
      <c r="I115" s="22"/>
      <c r="J115" s="68">
        <v>35.794648918526413</v>
      </c>
      <c r="K115" s="68">
        <v>32.218896432669567</v>
      </c>
      <c r="L115" s="68">
        <v>39.370401404383252</v>
      </c>
    </row>
    <row r="116" spans="1:12" s="257" customFormat="1" x14ac:dyDescent="0.2">
      <c r="A116" s="69"/>
      <c r="B116" s="67"/>
      <c r="C116" s="54"/>
      <c r="D116" s="54"/>
      <c r="E116" s="22"/>
      <c r="F116" s="22"/>
      <c r="G116" s="22"/>
      <c r="H116" s="162"/>
      <c r="I116" s="22"/>
      <c r="J116" s="191"/>
      <c r="K116" s="191"/>
      <c r="L116" s="191"/>
    </row>
    <row r="117" spans="1:12" s="257" customFormat="1" x14ac:dyDescent="0.2">
      <c r="A117" s="63" t="s">
        <v>56</v>
      </c>
      <c r="B117" s="64"/>
      <c r="C117" s="65"/>
      <c r="D117" s="65"/>
      <c r="E117" s="22"/>
      <c r="F117" s="22"/>
      <c r="G117" s="22"/>
      <c r="H117" s="162"/>
      <c r="I117" s="22"/>
      <c r="J117" s="191"/>
      <c r="K117" s="191"/>
      <c r="L117" s="191"/>
    </row>
    <row r="118" spans="1:12" s="257" customFormat="1" ht="12" x14ac:dyDescent="0.2">
      <c r="A118" s="66" t="s">
        <v>221</v>
      </c>
      <c r="B118" s="67">
        <v>66.321562697537217</v>
      </c>
      <c r="C118" s="54">
        <f t="shared" ref="C118:C119" si="39">B118-J118</f>
        <v>-1.0638787829532532</v>
      </c>
      <c r="D118" s="54">
        <f t="shared" ref="D118:D119" si="40">C118/J118*100</f>
        <v>-1.5787961903629717</v>
      </c>
      <c r="E118" s="22">
        <f>IF(B118&lt;K118,-1,IF(B118&gt;L118,1,0))</f>
        <v>0</v>
      </c>
      <c r="F118" s="22"/>
      <c r="G118" s="22"/>
      <c r="H118" s="162"/>
      <c r="I118" s="22"/>
      <c r="J118" s="68">
        <v>67.385441480490471</v>
      </c>
      <c r="K118" s="68">
        <v>63.97978398922907</v>
      </c>
      <c r="L118" s="68">
        <v>70.791098971751879</v>
      </c>
    </row>
    <row r="119" spans="1:12" s="257" customFormat="1" x14ac:dyDescent="0.2">
      <c r="A119" s="66" t="s">
        <v>77</v>
      </c>
      <c r="B119" s="67">
        <v>16.310779489594822</v>
      </c>
      <c r="C119" s="54">
        <f t="shared" si="39"/>
        <v>-10.858484714632468</v>
      </c>
      <c r="D119" s="54">
        <f t="shared" si="40"/>
        <v>-39.966061035038948</v>
      </c>
      <c r="E119" s="22">
        <f>IF(B119&lt;K119,-1,IF(B119&gt;L119,1,0))</f>
        <v>-1</v>
      </c>
      <c r="F119" s="22"/>
      <c r="G119" s="22"/>
      <c r="H119" s="162"/>
      <c r="I119" s="22"/>
      <c r="J119" s="68">
        <v>27.169264204227289</v>
      </c>
      <c r="K119" s="68">
        <v>24.077983138493522</v>
      </c>
      <c r="L119" s="68">
        <v>30.26054526996106</v>
      </c>
    </row>
    <row r="120" spans="1:12" s="322" customFormat="1" ht="12" x14ac:dyDescent="0.2">
      <c r="A120" s="66" t="s">
        <v>268</v>
      </c>
      <c r="B120" s="67">
        <v>43.151547452312194</v>
      </c>
      <c r="C120" s="54">
        <f t="shared" ref="C120" si="41">B120-J120</f>
        <v>0.76724103873013405</v>
      </c>
      <c r="D120" s="54">
        <f t="shared" ref="D120" si="42">C120/J120*100</f>
        <v>1.8102007645081377</v>
      </c>
      <c r="E120" s="22">
        <f t="shared" ref="E120" si="43">IF(B120&lt;K120,-1,IF(B120&gt;L120,1,0))</f>
        <v>0</v>
      </c>
      <c r="F120" s="22"/>
      <c r="G120" s="22"/>
      <c r="H120" s="162"/>
      <c r="I120" s="22"/>
      <c r="J120" s="68">
        <v>42.38430641358206</v>
      </c>
      <c r="K120" s="68">
        <v>38.65325447758309</v>
      </c>
      <c r="L120" s="68">
        <v>46.11535834958103</v>
      </c>
    </row>
    <row r="121" spans="1:12" s="257" customFormat="1" x14ac:dyDescent="0.2">
      <c r="A121" s="66"/>
      <c r="B121" s="67"/>
      <c r="C121" s="54"/>
      <c r="D121" s="54"/>
      <c r="E121" s="70"/>
      <c r="F121" s="70"/>
      <c r="G121" s="70"/>
      <c r="H121" s="162"/>
      <c r="I121" s="70"/>
      <c r="J121" s="68"/>
      <c r="K121" s="68"/>
      <c r="L121" s="68"/>
    </row>
    <row r="122" spans="1:12" x14ac:dyDescent="0.2">
      <c r="A122" s="63" t="s">
        <v>119</v>
      </c>
      <c r="B122" s="67"/>
      <c r="C122" s="54"/>
      <c r="D122" s="54"/>
      <c r="E122" s="70"/>
      <c r="F122" s="70"/>
      <c r="G122" s="70"/>
      <c r="H122" s="162"/>
      <c r="I122" s="70"/>
      <c r="J122" s="68"/>
      <c r="K122" s="68"/>
      <c r="L122" s="68"/>
    </row>
    <row r="123" spans="1:12" ht="12.6" thickBot="1" x14ac:dyDescent="0.25">
      <c r="A123" s="72" t="s">
        <v>269</v>
      </c>
      <c r="B123" s="73">
        <v>21.797851696911305</v>
      </c>
      <c r="C123" s="74">
        <f t="shared" ref="C123" si="44">B123-J123</f>
        <v>-10.234459889979316</v>
      </c>
      <c r="D123" s="74">
        <f t="shared" ref="D123" si="45">C123/J123*100</f>
        <v>-31.950425626378514</v>
      </c>
      <c r="E123" s="75">
        <f>IF(B123&lt;K123,-1,IF(B123&gt;L123,1,0))</f>
        <v>-1</v>
      </c>
      <c r="F123" s="70"/>
      <c r="G123" s="70"/>
      <c r="H123" s="162"/>
      <c r="I123" s="70"/>
      <c r="J123" s="76">
        <v>32.032311586890621</v>
      </c>
      <c r="K123" s="76">
        <v>28.950784891100056</v>
      </c>
      <c r="L123" s="76">
        <v>35.113838282681186</v>
      </c>
    </row>
    <row r="124" spans="1:12" s="257" customFormat="1" ht="11.25" customHeight="1" x14ac:dyDescent="0.2">
      <c r="A124" s="344" t="s">
        <v>146</v>
      </c>
      <c r="B124" s="344"/>
      <c r="C124" s="344"/>
      <c r="D124" s="344"/>
      <c r="E124" s="344"/>
      <c r="F124" s="256"/>
      <c r="G124" s="256"/>
      <c r="H124" s="166"/>
      <c r="I124" s="256"/>
    </row>
    <row r="125" spans="1:12" s="257" customFormat="1" ht="11.25" customHeight="1" x14ac:dyDescent="0.2">
      <c r="A125" s="340" t="s">
        <v>147</v>
      </c>
      <c r="B125" s="340"/>
      <c r="C125" s="340"/>
      <c r="D125" s="340"/>
      <c r="E125" s="340"/>
      <c r="F125" s="256"/>
      <c r="G125" s="256"/>
      <c r="H125" s="166"/>
      <c r="I125" s="256"/>
    </row>
    <row r="126" spans="1:12" s="257" customFormat="1" ht="11.25" customHeight="1" x14ac:dyDescent="0.2">
      <c r="A126" s="340" t="s">
        <v>148</v>
      </c>
      <c r="B126" s="340"/>
      <c r="C126" s="340"/>
      <c r="D126" s="340"/>
      <c r="E126" s="340"/>
      <c r="F126" s="256"/>
      <c r="G126" s="256"/>
      <c r="H126" s="166"/>
      <c r="I126" s="256"/>
    </row>
    <row r="127" spans="1:12" s="257" customFormat="1" ht="11.25" customHeight="1" x14ac:dyDescent="0.2">
      <c r="A127" s="340" t="s">
        <v>149</v>
      </c>
      <c r="B127" s="340"/>
      <c r="C127" s="340"/>
      <c r="D127" s="340"/>
      <c r="E127" s="340"/>
      <c r="F127" s="256"/>
      <c r="G127" s="256"/>
      <c r="H127" s="166"/>
      <c r="I127" s="256"/>
    </row>
    <row r="128" spans="1:12" s="257" customFormat="1" ht="11.25" customHeight="1" x14ac:dyDescent="0.2">
      <c r="A128" s="340" t="s">
        <v>169</v>
      </c>
      <c r="B128" s="340"/>
      <c r="C128" s="340"/>
      <c r="D128" s="340"/>
      <c r="E128" s="340"/>
      <c r="F128" s="256"/>
      <c r="G128" s="256"/>
      <c r="H128" s="166"/>
      <c r="I128" s="256"/>
    </row>
    <row r="129" spans="1:33" s="257" customFormat="1" ht="11.25" customHeight="1" x14ac:dyDescent="0.2">
      <c r="A129" s="340" t="s">
        <v>150</v>
      </c>
      <c r="B129" s="340"/>
      <c r="C129" s="340"/>
      <c r="D129" s="340"/>
      <c r="E129" s="340"/>
      <c r="F129" s="256"/>
      <c r="G129" s="256"/>
      <c r="H129" s="166"/>
      <c r="I129" s="256"/>
    </row>
    <row r="130" spans="1:33" s="257" customFormat="1" ht="11.25" customHeight="1" x14ac:dyDescent="0.2">
      <c r="A130" s="340" t="s">
        <v>151</v>
      </c>
      <c r="B130" s="340"/>
      <c r="C130" s="340"/>
      <c r="D130" s="340"/>
      <c r="E130" s="340"/>
      <c r="F130" s="256"/>
      <c r="G130" s="256"/>
      <c r="H130" s="166"/>
      <c r="I130" s="256"/>
    </row>
    <row r="131" spans="1:33" s="257" customFormat="1" ht="11.25" customHeight="1" x14ac:dyDescent="0.2">
      <c r="A131" s="340" t="s">
        <v>152</v>
      </c>
      <c r="B131" s="340"/>
      <c r="C131" s="340"/>
      <c r="D131" s="340"/>
      <c r="E131" s="340"/>
      <c r="F131" s="256"/>
      <c r="G131" s="256"/>
      <c r="H131" s="166"/>
      <c r="I131" s="256"/>
    </row>
    <row r="132" spans="1:33" s="257" customFormat="1" ht="11.25" customHeight="1" x14ac:dyDescent="0.2">
      <c r="A132" s="340" t="s">
        <v>153</v>
      </c>
      <c r="B132" s="340"/>
      <c r="C132" s="340"/>
      <c r="D132" s="340"/>
      <c r="E132" s="340"/>
      <c r="F132" s="256"/>
      <c r="G132" s="256"/>
      <c r="H132" s="166"/>
      <c r="I132" s="256"/>
    </row>
    <row r="133" spans="1:33" s="257" customFormat="1" ht="11.25" customHeight="1" x14ac:dyDescent="0.2">
      <c r="A133" s="340" t="s">
        <v>154</v>
      </c>
      <c r="B133" s="340"/>
      <c r="C133" s="340"/>
      <c r="D133" s="340"/>
      <c r="E133" s="340"/>
      <c r="F133" s="256"/>
      <c r="G133" s="256"/>
      <c r="H133" s="166"/>
      <c r="I133" s="256"/>
    </row>
    <row r="134" spans="1:33" s="257" customFormat="1" ht="11.25" customHeight="1" x14ac:dyDescent="0.2">
      <c r="A134" s="340" t="s">
        <v>155</v>
      </c>
      <c r="B134" s="340"/>
      <c r="C134" s="340"/>
      <c r="D134" s="340"/>
      <c r="E134" s="340"/>
      <c r="F134" s="256"/>
      <c r="G134" s="256"/>
      <c r="H134" s="166"/>
      <c r="I134" s="256"/>
    </row>
    <row r="135" spans="1:33" s="257" customFormat="1" ht="11.25" customHeight="1" x14ac:dyDescent="0.2">
      <c r="A135" s="340" t="s">
        <v>156</v>
      </c>
      <c r="B135" s="340"/>
      <c r="C135" s="340"/>
      <c r="D135" s="340"/>
      <c r="E135" s="340"/>
      <c r="F135" s="256"/>
      <c r="G135" s="256"/>
      <c r="H135" s="166"/>
      <c r="I135" s="256"/>
    </row>
    <row r="136" spans="1:33" s="257" customFormat="1" ht="11.25" customHeight="1" x14ac:dyDescent="0.2">
      <c r="A136" s="340" t="s">
        <v>229</v>
      </c>
      <c r="B136" s="340"/>
      <c r="C136" s="340"/>
      <c r="D136" s="340"/>
      <c r="E136" s="340"/>
      <c r="F136" s="256"/>
      <c r="G136" s="256"/>
      <c r="H136" s="166"/>
      <c r="I136" s="256"/>
    </row>
    <row r="137" spans="1:33" s="257" customFormat="1" ht="11.25" customHeight="1" x14ac:dyDescent="0.2">
      <c r="A137" s="340" t="s">
        <v>222</v>
      </c>
      <c r="B137" s="340"/>
      <c r="C137" s="340"/>
      <c r="D137" s="340"/>
      <c r="E137" s="340"/>
      <c r="F137" s="256"/>
      <c r="G137" s="256"/>
      <c r="H137" s="166"/>
      <c r="I137" s="256"/>
    </row>
    <row r="138" spans="1:33" s="322" customFormat="1" ht="11.25" customHeight="1" x14ac:dyDescent="0.2">
      <c r="A138" s="340" t="s">
        <v>271</v>
      </c>
      <c r="B138" s="340"/>
      <c r="C138" s="340"/>
      <c r="D138" s="340"/>
      <c r="E138" s="340"/>
      <c r="F138" s="321"/>
      <c r="G138" s="321"/>
      <c r="H138" s="166"/>
      <c r="I138" s="321"/>
    </row>
    <row r="139" spans="1:33" s="257" customFormat="1" x14ac:dyDescent="0.2">
      <c r="A139" s="341" t="s">
        <v>270</v>
      </c>
      <c r="B139" s="341"/>
      <c r="C139" s="341"/>
      <c r="D139" s="341"/>
      <c r="E139" s="341"/>
      <c r="F139" s="256"/>
      <c r="G139" s="256"/>
      <c r="H139" s="166"/>
      <c r="I139" s="256"/>
      <c r="J139" s="256"/>
      <c r="K139" s="256"/>
      <c r="L139" s="256"/>
      <c r="M139" s="256"/>
      <c r="N139" s="256"/>
      <c r="O139" s="256"/>
      <c r="P139" s="256"/>
      <c r="Q139" s="256"/>
      <c r="R139" s="256"/>
      <c r="S139" s="256"/>
      <c r="T139" s="256"/>
      <c r="U139" s="256"/>
      <c r="V139" s="256"/>
      <c r="W139" s="256"/>
      <c r="X139" s="256"/>
      <c r="Y139" s="256"/>
      <c r="Z139" s="256"/>
      <c r="AA139" s="256"/>
      <c r="AB139" s="256"/>
      <c r="AC139" s="256"/>
      <c r="AD139" s="256"/>
      <c r="AE139" s="256"/>
      <c r="AF139" s="256"/>
      <c r="AG139" s="256"/>
    </row>
    <row r="140" spans="1:33" s="257" customFormat="1" ht="11.25" customHeight="1" x14ac:dyDescent="0.2">
      <c r="A140" s="340" t="s">
        <v>157</v>
      </c>
      <c r="B140" s="340"/>
      <c r="C140" s="340"/>
      <c r="D140" s="340"/>
      <c r="E140" s="340"/>
      <c r="F140" s="256"/>
      <c r="G140" s="256"/>
      <c r="H140" s="166"/>
      <c r="I140" s="256"/>
    </row>
    <row r="141" spans="1:33" s="257" customFormat="1" ht="11.25" customHeight="1" x14ac:dyDescent="0.2">
      <c r="A141" s="343" t="s">
        <v>235</v>
      </c>
      <c r="B141" s="343"/>
      <c r="C141" s="343"/>
      <c r="D141" s="343"/>
      <c r="E141" s="343"/>
      <c r="F141" s="258"/>
      <c r="G141" s="258"/>
      <c r="H141" s="167"/>
      <c r="I141" s="258"/>
    </row>
    <row r="142" spans="1:33" hidden="1" x14ac:dyDescent="0.2">
      <c r="A142" s="77">
        <v>1</v>
      </c>
      <c r="B142" s="77">
        <v>-1</v>
      </c>
      <c r="C142" s="77">
        <v>0</v>
      </c>
      <c r="E142" s="43"/>
      <c r="F142" s="43"/>
      <c r="G142" s="43"/>
      <c r="H142" s="43"/>
      <c r="I142" s="43"/>
    </row>
    <row r="143" spans="1:33" x14ac:dyDescent="0.2">
      <c r="E143" s="43"/>
      <c r="F143" s="1"/>
      <c r="G143" s="1"/>
      <c r="H143" s="168"/>
      <c r="I143" s="1"/>
    </row>
  </sheetData>
  <mergeCells count="31">
    <mergeCell ref="A1:E1"/>
    <mergeCell ref="A2:E2"/>
    <mergeCell ref="A3:E3"/>
    <mergeCell ref="J3:L3"/>
    <mergeCell ref="A4:A5"/>
    <mergeCell ref="C4:D4"/>
    <mergeCell ref="E4:E5"/>
    <mergeCell ref="F4:G4"/>
    <mergeCell ref="H4:I4"/>
    <mergeCell ref="J4:J5"/>
    <mergeCell ref="A132:E132"/>
    <mergeCell ref="K4:L4"/>
    <mergeCell ref="F7:G7"/>
    <mergeCell ref="H7:I7"/>
    <mergeCell ref="A124:E124"/>
    <mergeCell ref="A125:E125"/>
    <mergeCell ref="A126:E126"/>
    <mergeCell ref="A127:E127"/>
    <mergeCell ref="A128:E128"/>
    <mergeCell ref="A129:E129"/>
    <mergeCell ref="A130:E130"/>
    <mergeCell ref="A131:E131"/>
    <mergeCell ref="A140:E140"/>
    <mergeCell ref="A141:E141"/>
    <mergeCell ref="A133:E133"/>
    <mergeCell ref="A134:E134"/>
    <mergeCell ref="A135:E135"/>
    <mergeCell ref="A136:E136"/>
    <mergeCell ref="A137:E137"/>
    <mergeCell ref="A139:E139"/>
    <mergeCell ref="A138:E138"/>
  </mergeCells>
  <conditionalFormatting sqref="E121:E122">
    <cfRule type="iconSet" priority="10">
      <iconSet iconSet="3Arrows" showValue="0">
        <cfvo type="percent" val="0"/>
        <cfvo type="percent" val="33"/>
        <cfvo type="percent" val="67"/>
      </iconSet>
    </cfRule>
  </conditionalFormatting>
  <conditionalFormatting sqref="A142:C142 E123 E114:E115 E109:E111 E97:E104 E89:E95 E84:E87 E82 E57 E49:E52 E36:E38 E28:E34 E26 E24 E20:E22 E18 E7 E118:E119 E9:E16 E40:E47 E59:E63 E65:E71 E73:E80">
    <cfRule type="iconSet" priority="9">
      <iconSet iconSet="3Arrows" showValue="0">
        <cfvo type="percent" val="0"/>
        <cfvo type="percent" val="33"/>
        <cfvo type="percent" val="67"/>
      </iconSet>
    </cfRule>
  </conditionalFormatting>
  <conditionalFormatting sqref="F121:I122">
    <cfRule type="iconSet" priority="8">
      <iconSet iconSet="3Arrows" showValue="0">
        <cfvo type="percent" val="0"/>
        <cfvo type="percent" val="33"/>
        <cfvo type="percent" val="67"/>
      </iconSet>
    </cfRule>
  </conditionalFormatting>
  <conditionalFormatting sqref="F123:I123 F114:I115 F109:I111 F99:I104 F91:I95 F86:I87 F82:I82 F57:I57 F51:I52 F42:I47 F38:I38 F30:I34 F26:I26 F24:G24 F22:G22 F18:I18 F7 F75:I80 F118:I120 F67:I71 F11:I16 H9:I10 H28:I29 H40:I41 H36:I37 H49:I50 F63:I63 H59:I62 H65:I66 H73:I74 H84:I85 H89:I90 H97:I98 H7 I24">
    <cfRule type="iconSet" priority="7">
      <iconSet iconSet="3Arrows" showValue="0">
        <cfvo type="percent" val="0"/>
        <cfvo type="percent" val="33"/>
        <cfvo type="percent" val="67"/>
      </iconSet>
    </cfRule>
  </conditionalFormatting>
  <conditionalFormatting sqref="H4 F4">
    <cfRule type="iconSet" priority="6">
      <iconSet iconSet="3Arrows" showValue="0">
        <cfvo type="percent" val="0"/>
        <cfvo type="percent" val="33"/>
        <cfvo type="percent" val="67"/>
      </iconSet>
    </cfRule>
  </conditionalFormatting>
  <conditionalFormatting sqref="E120">
    <cfRule type="iconSet" priority="5">
      <iconSet iconSet="3Arrows" showValue="0">
        <cfvo type="percent" val="0"/>
        <cfvo type="num" val="0"/>
        <cfvo type="num" val="1"/>
      </iconSet>
    </cfRule>
  </conditionalFormatting>
  <conditionalFormatting sqref="F53:I55">
    <cfRule type="iconSet" priority="4">
      <iconSet iconSet="3Arrows" showValue="0">
        <cfvo type="percent" val="0"/>
        <cfvo type="percent" val="33"/>
        <cfvo type="percent" val="67"/>
      </iconSet>
    </cfRule>
  </conditionalFormatting>
  <conditionalFormatting sqref="E53">
    <cfRule type="iconSet" priority="3">
      <iconSet iconSet="3Arrows" showValue="0">
        <cfvo type="percent" val="0"/>
        <cfvo type="percent" val="33"/>
        <cfvo type="percent" val="67"/>
      </iconSet>
    </cfRule>
  </conditionalFormatting>
  <conditionalFormatting sqref="E54">
    <cfRule type="iconSet" priority="2">
      <iconSet iconSet="3Arrows" showValue="0">
        <cfvo type="percent" val="0"/>
        <cfvo type="percent" val="33"/>
        <cfvo type="percent" val="67"/>
      </iconSet>
    </cfRule>
  </conditionalFormatting>
  <conditionalFormatting sqref="E5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80"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6"/>
  </sheetPr>
  <dimension ref="A1:L71"/>
  <sheetViews>
    <sheetView view="pageBreakPreview" zoomScaleNormal="100" zoomScaleSheetLayoutView="100" workbookViewId="0">
      <pane xSplit="1" ySplit="5" topLeftCell="B39" activePane="bottomRight" state="frozen"/>
      <selection activeCell="K34" sqref="K34"/>
      <selection pane="topRight" activeCell="K34" sqref="K34"/>
      <selection pane="bottomLeft" activeCell="K34" sqref="K34"/>
      <selection pane="bottomRight" activeCell="H41" sqref="H41"/>
    </sheetView>
  </sheetViews>
  <sheetFormatPr baseColWidth="10" defaultColWidth="11.44140625" defaultRowHeight="10.199999999999999" x14ac:dyDescent="0.2"/>
  <cols>
    <col min="1" max="1" width="34.88671875" style="2" customWidth="1"/>
    <col min="2" max="4" width="9.33203125" style="2" customWidth="1"/>
    <col min="5" max="5" width="19.33203125" style="1" customWidth="1"/>
    <col min="6" max="6" width="10.109375" style="22" customWidth="1"/>
    <col min="7" max="7" width="5.44140625" style="22" bestFit="1" customWidth="1"/>
    <col min="8" max="8" width="11.44140625" style="2" customWidth="1"/>
    <col min="9" max="10" width="11" style="2" customWidth="1"/>
    <col min="11" max="16384" width="11.44140625" style="2"/>
  </cols>
  <sheetData>
    <row r="1" spans="1:10" x14ac:dyDescent="0.2">
      <c r="A1" s="331" t="s">
        <v>0</v>
      </c>
      <c r="B1" s="331"/>
      <c r="C1" s="331"/>
      <c r="D1" s="331"/>
      <c r="E1" s="331"/>
      <c r="F1" s="169"/>
      <c r="G1" s="169"/>
    </row>
    <row r="2" spans="1:10" x14ac:dyDescent="0.2">
      <c r="A2" s="331" t="s">
        <v>67</v>
      </c>
      <c r="B2" s="331"/>
      <c r="C2" s="331"/>
      <c r="D2" s="331"/>
      <c r="E2" s="331"/>
      <c r="F2" s="169"/>
      <c r="G2" s="169"/>
    </row>
    <row r="3" spans="1:10" ht="10.8" thickBot="1" x14ac:dyDescent="0.25">
      <c r="A3" s="332" t="s">
        <v>261</v>
      </c>
      <c r="B3" s="332"/>
      <c r="C3" s="332"/>
      <c r="D3" s="332"/>
      <c r="E3" s="332"/>
      <c r="F3" s="170"/>
      <c r="G3" s="170"/>
      <c r="H3" s="328" t="s">
        <v>233</v>
      </c>
      <c r="I3" s="328"/>
      <c r="J3" s="328"/>
    </row>
    <row r="4" spans="1:10" s="5" customFormat="1" ht="15" customHeight="1" x14ac:dyDescent="0.2">
      <c r="A4" s="346" t="s">
        <v>120</v>
      </c>
      <c r="B4" s="3" t="str">
        <f>+'C1 total'!B4</f>
        <v>III 2021</v>
      </c>
      <c r="C4" s="345" t="s">
        <v>78</v>
      </c>
      <c r="D4" s="345"/>
      <c r="E4" s="335" t="s">
        <v>112</v>
      </c>
      <c r="F4" s="338" t="s">
        <v>205</v>
      </c>
      <c r="G4" s="339"/>
      <c r="H4" s="329" t="s">
        <v>231</v>
      </c>
      <c r="I4" s="333" t="s">
        <v>79</v>
      </c>
      <c r="J4" s="334"/>
    </row>
    <row r="5" spans="1:10" s="5" customFormat="1" ht="10.8" thickBot="1" x14ac:dyDescent="0.35">
      <c r="A5" s="347"/>
      <c r="B5" s="6" t="str">
        <f>+'C1 total'!B5</f>
        <v>Jul - Set</v>
      </c>
      <c r="C5" s="6" t="s">
        <v>53</v>
      </c>
      <c r="D5" s="6" t="s">
        <v>52</v>
      </c>
      <c r="E5" s="336"/>
      <c r="F5" s="160" t="s">
        <v>232</v>
      </c>
      <c r="G5" s="155"/>
      <c r="H5" s="330"/>
      <c r="I5" s="220" t="s">
        <v>80</v>
      </c>
      <c r="J5" s="220" t="s">
        <v>81</v>
      </c>
    </row>
    <row r="6" spans="1:10" s="5" customFormat="1" x14ac:dyDescent="0.2">
      <c r="A6" s="82"/>
      <c r="B6" s="9"/>
      <c r="C6" s="83"/>
      <c r="D6" s="9"/>
      <c r="E6" s="4"/>
      <c r="F6" s="354"/>
      <c r="G6" s="355"/>
      <c r="I6" s="23"/>
      <c r="J6" s="23"/>
    </row>
    <row r="7" spans="1:10" s="17" customFormat="1" x14ac:dyDescent="0.2">
      <c r="A7" s="84" t="s">
        <v>1</v>
      </c>
      <c r="B7" s="85">
        <v>2093648</v>
      </c>
      <c r="C7" s="13">
        <f>B7-H7</f>
        <v>247539</v>
      </c>
      <c r="D7" s="14">
        <f>C7/H7*100</f>
        <v>13.408688219384663</v>
      </c>
      <c r="E7" s="15">
        <f>IF(B7&lt;I7,-1,IF(B7&gt;J7,1,0))</f>
        <v>1</v>
      </c>
      <c r="F7" s="171">
        <f>+B7/1000000</f>
        <v>2.093648</v>
      </c>
      <c r="G7" s="172">
        <f>+C7/1000</f>
        <v>247.53899999999999</v>
      </c>
      <c r="H7" s="230">
        <v>1846109</v>
      </c>
      <c r="I7" s="221">
        <v>1736803.0225578931</v>
      </c>
      <c r="J7" s="221">
        <v>1955414.9774421069</v>
      </c>
    </row>
    <row r="8" spans="1:10" s="17" customFormat="1" x14ac:dyDescent="0.2">
      <c r="A8" s="86"/>
      <c r="B8" s="87"/>
      <c r="C8" s="20"/>
      <c r="D8" s="21"/>
      <c r="E8" s="22"/>
      <c r="F8" s="22"/>
      <c r="G8" s="22"/>
      <c r="H8" s="230"/>
      <c r="I8" s="231"/>
      <c r="J8" s="231"/>
    </row>
    <row r="9" spans="1:10" s="17" customFormat="1" x14ac:dyDescent="0.2">
      <c r="A9" s="88" t="s">
        <v>2</v>
      </c>
      <c r="B9" s="89">
        <v>226668</v>
      </c>
      <c r="C9" s="25">
        <f>B9-H9</f>
        <v>-10043</v>
      </c>
      <c r="D9" s="21">
        <f>C9/H9*100</f>
        <v>-4.2427263625264562</v>
      </c>
      <c r="E9" s="22">
        <f>IF(B9&lt;I9,-1,IF(B9&gt;J9,1,0))</f>
        <v>0</v>
      </c>
      <c r="F9" s="173">
        <f>+B9/1000</f>
        <v>226.66800000000001</v>
      </c>
      <c r="G9" s="173">
        <f>+C9/1000</f>
        <v>-10.042999999999999</v>
      </c>
      <c r="H9" s="230">
        <v>236711</v>
      </c>
      <c r="I9" s="223">
        <v>211691.71544772302</v>
      </c>
      <c r="J9" s="223">
        <v>261730.28455227698</v>
      </c>
    </row>
    <row r="10" spans="1:10" x14ac:dyDescent="0.2">
      <c r="A10" s="90" t="s">
        <v>60</v>
      </c>
      <c r="B10" s="91">
        <v>226668</v>
      </c>
      <c r="C10" s="27">
        <f>B10-H10</f>
        <v>-10043</v>
      </c>
      <c r="D10" s="28">
        <f>C10/H10*100</f>
        <v>-4.2427263625264562</v>
      </c>
      <c r="E10" s="22">
        <f t="shared" ref="E10:E26" si="0">IF(B10&lt;I10,-1,IF(B10&gt;J10,1,0))</f>
        <v>0</v>
      </c>
      <c r="F10" s="171"/>
      <c r="G10" s="172"/>
      <c r="H10" s="99">
        <v>236711</v>
      </c>
      <c r="I10" s="224">
        <v>211691.71544772302</v>
      </c>
      <c r="J10" s="224">
        <v>261730.28455227698</v>
      </c>
    </row>
    <row r="11" spans="1:10" x14ac:dyDescent="0.2">
      <c r="A11" s="90"/>
      <c r="B11" s="194"/>
      <c r="C11" s="19"/>
      <c r="D11" s="28"/>
      <c r="E11" s="22"/>
      <c r="F11" s="171"/>
      <c r="G11" s="172"/>
      <c r="H11" s="99"/>
      <c r="I11" s="231"/>
      <c r="J11" s="231"/>
    </row>
    <row r="12" spans="1:10" s="17" customFormat="1" x14ac:dyDescent="0.2">
      <c r="A12" s="88" t="s">
        <v>3</v>
      </c>
      <c r="B12" s="89">
        <v>371079</v>
      </c>
      <c r="C12" s="25">
        <f>B12-H12</f>
        <v>45673</v>
      </c>
      <c r="D12" s="21">
        <f>C12/H12*100</f>
        <v>14.035696944739803</v>
      </c>
      <c r="E12" s="22">
        <f t="shared" si="0"/>
        <v>1</v>
      </c>
      <c r="F12" s="173">
        <f>+B12/1000</f>
        <v>371.07900000000001</v>
      </c>
      <c r="G12" s="173">
        <f>+C12/1000</f>
        <v>45.673000000000002</v>
      </c>
      <c r="H12" s="230">
        <v>325406</v>
      </c>
      <c r="I12" s="223">
        <v>280500.79850334331</v>
      </c>
      <c r="J12" s="223">
        <v>370311.20149665669</v>
      </c>
    </row>
    <row r="13" spans="1:10" x14ac:dyDescent="0.2">
      <c r="A13" s="90" t="s">
        <v>4</v>
      </c>
      <c r="B13" s="91">
        <v>212971</v>
      </c>
      <c r="C13" s="27">
        <f>B13-H13</f>
        <v>36501</v>
      </c>
      <c r="D13" s="28">
        <f>C13/H13*100</f>
        <v>20.683968946563155</v>
      </c>
      <c r="E13" s="22">
        <f t="shared" si="0"/>
        <v>1</v>
      </c>
      <c r="F13" s="171"/>
      <c r="G13" s="172"/>
      <c r="H13" s="99">
        <v>176470</v>
      </c>
      <c r="I13" s="224">
        <v>147305.76779124394</v>
      </c>
      <c r="J13" s="224">
        <v>205634.23220875606</v>
      </c>
    </row>
    <row r="14" spans="1:10" x14ac:dyDescent="0.2">
      <c r="A14" s="90" t="s">
        <v>5</v>
      </c>
      <c r="B14" s="91">
        <v>131979</v>
      </c>
      <c r="C14" s="27">
        <f>B14-H14</f>
        <v>8740</v>
      </c>
      <c r="D14" s="28">
        <f>C14/H14*100</f>
        <v>7.0919108399126909</v>
      </c>
      <c r="E14" s="22">
        <f t="shared" si="0"/>
        <v>0</v>
      </c>
      <c r="F14" s="171"/>
      <c r="G14" s="172"/>
      <c r="H14" s="99">
        <v>123239</v>
      </c>
      <c r="I14" s="224">
        <v>93151.666650693922</v>
      </c>
      <c r="J14" s="224">
        <v>153326.33334930608</v>
      </c>
    </row>
    <row r="15" spans="1:10" ht="12" x14ac:dyDescent="0.2">
      <c r="A15" s="90" t="s">
        <v>121</v>
      </c>
      <c r="B15" s="91">
        <v>26129</v>
      </c>
      <c r="C15" s="27">
        <f>B15-H15</f>
        <v>432</v>
      </c>
      <c r="D15" s="28">
        <f>C15/H15*100</f>
        <v>1.6811300930069657</v>
      </c>
      <c r="E15" s="22">
        <f t="shared" si="0"/>
        <v>0</v>
      </c>
      <c r="F15" s="171"/>
      <c r="G15" s="172"/>
      <c r="H15" s="99">
        <v>25697</v>
      </c>
      <c r="I15" s="224">
        <v>17786.88342977369</v>
      </c>
      <c r="J15" s="224">
        <v>33607.11657022631</v>
      </c>
    </row>
    <row r="16" spans="1:10" x14ac:dyDescent="0.2">
      <c r="A16" s="90"/>
      <c r="B16" s="194"/>
      <c r="C16" s="19"/>
      <c r="D16" s="28"/>
      <c r="E16" s="22"/>
      <c r="F16" s="171"/>
      <c r="G16" s="172"/>
      <c r="H16" s="99"/>
      <c r="I16" s="231"/>
      <c r="J16" s="231"/>
    </row>
    <row r="17" spans="1:10" s="17" customFormat="1" x14ac:dyDescent="0.2">
      <c r="A17" s="88" t="s">
        <v>54</v>
      </c>
      <c r="B17" s="89">
        <v>1487867</v>
      </c>
      <c r="C17" s="25">
        <f t="shared" ref="C17:C26" si="1">B17-H17</f>
        <v>210615</v>
      </c>
      <c r="D17" s="21">
        <f t="shared" ref="D17:D26" si="2">C17/H17*100</f>
        <v>16.489698195814139</v>
      </c>
      <c r="E17" s="22">
        <f t="shared" si="0"/>
        <v>1</v>
      </c>
      <c r="F17" s="171">
        <f>+B17/1000000</f>
        <v>1.4878670000000001</v>
      </c>
      <c r="G17" s="173">
        <f>+C17/1000</f>
        <v>210.61500000000001</v>
      </c>
      <c r="H17" s="230">
        <v>1277252</v>
      </c>
      <c r="I17" s="223">
        <v>1193605.5140253082</v>
      </c>
      <c r="J17" s="223">
        <v>1360898.4859746918</v>
      </c>
    </row>
    <row r="18" spans="1:10" x14ac:dyDescent="0.2">
      <c r="A18" s="90" t="s">
        <v>70</v>
      </c>
      <c r="B18" s="91">
        <v>356038</v>
      </c>
      <c r="C18" s="27">
        <f t="shared" si="1"/>
        <v>67952</v>
      </c>
      <c r="D18" s="28">
        <f t="shared" si="2"/>
        <v>23.58740098442826</v>
      </c>
      <c r="E18" s="22">
        <f t="shared" si="0"/>
        <v>1</v>
      </c>
      <c r="F18" s="173">
        <f>+B18/1000</f>
        <v>356.03800000000001</v>
      </c>
      <c r="G18" s="173">
        <f t="shared" ref="G18:G26" si="3">+C18/1000</f>
        <v>67.951999999999998</v>
      </c>
      <c r="H18" s="99">
        <v>288086</v>
      </c>
      <c r="I18" s="224">
        <v>251266.43433424635</v>
      </c>
      <c r="J18" s="224">
        <v>324905.56566575362</v>
      </c>
    </row>
    <row r="19" spans="1:10" x14ac:dyDescent="0.2">
      <c r="A19" s="90" t="s">
        <v>6</v>
      </c>
      <c r="B19" s="91">
        <v>105268</v>
      </c>
      <c r="C19" s="27">
        <f t="shared" si="1"/>
        <v>4898</v>
      </c>
      <c r="D19" s="28">
        <f t="shared" si="2"/>
        <v>4.8799442064361864</v>
      </c>
      <c r="E19" s="22">
        <f t="shared" si="0"/>
        <v>0</v>
      </c>
      <c r="F19" s="173">
        <f t="shared" ref="F19:F26" si="4">+B19/1000</f>
        <v>105.268</v>
      </c>
      <c r="G19" s="173">
        <f t="shared" si="3"/>
        <v>4.8979999999999997</v>
      </c>
      <c r="H19" s="99">
        <v>100370</v>
      </c>
      <c r="I19" s="224">
        <v>76544.595069413743</v>
      </c>
      <c r="J19" s="224">
        <v>124195.40493058626</v>
      </c>
    </row>
    <row r="20" spans="1:10" x14ac:dyDescent="0.2">
      <c r="A20" s="90" t="s">
        <v>71</v>
      </c>
      <c r="B20" s="91">
        <v>130835</v>
      </c>
      <c r="C20" s="27">
        <f t="shared" si="1"/>
        <v>20867</v>
      </c>
      <c r="D20" s="28">
        <f t="shared" si="2"/>
        <v>18.975520151316747</v>
      </c>
      <c r="E20" s="22">
        <f t="shared" si="0"/>
        <v>1</v>
      </c>
      <c r="F20" s="173">
        <f t="shared" si="4"/>
        <v>130.83500000000001</v>
      </c>
      <c r="G20" s="173">
        <f t="shared" si="3"/>
        <v>20.867000000000001</v>
      </c>
      <c r="H20" s="99">
        <v>109968</v>
      </c>
      <c r="I20" s="224">
        <v>90341.799455625936</v>
      </c>
      <c r="J20" s="224">
        <v>129594.20054437406</v>
      </c>
    </row>
    <row r="21" spans="1:10" x14ac:dyDescent="0.2">
      <c r="A21" s="90" t="s">
        <v>72</v>
      </c>
      <c r="B21" s="91">
        <v>50271</v>
      </c>
      <c r="C21" s="27">
        <f t="shared" si="1"/>
        <v>9079</v>
      </c>
      <c r="D21" s="28">
        <f t="shared" si="2"/>
        <v>22.04068751213828</v>
      </c>
      <c r="E21" s="22">
        <f t="shared" si="0"/>
        <v>0</v>
      </c>
      <c r="F21" s="173">
        <f t="shared" si="4"/>
        <v>50.271000000000001</v>
      </c>
      <c r="G21" s="173">
        <f t="shared" si="3"/>
        <v>9.0790000000000006</v>
      </c>
      <c r="H21" s="99">
        <v>41192</v>
      </c>
      <c r="I21" s="224">
        <v>26853.910066959324</v>
      </c>
      <c r="J21" s="224">
        <v>55530.089933040676</v>
      </c>
    </row>
    <row r="22" spans="1:10" ht="20.399999999999999" x14ac:dyDescent="0.2">
      <c r="A22" s="90" t="s">
        <v>62</v>
      </c>
      <c r="B22" s="91">
        <v>186913</v>
      </c>
      <c r="C22" s="27">
        <f t="shared" si="1"/>
        <v>-276</v>
      </c>
      <c r="D22" s="28">
        <f t="shared" si="2"/>
        <v>-0.14744456137914089</v>
      </c>
      <c r="E22" s="22">
        <f t="shared" si="0"/>
        <v>0</v>
      </c>
      <c r="F22" s="173">
        <f t="shared" si="4"/>
        <v>186.91300000000001</v>
      </c>
      <c r="G22" s="173">
        <f t="shared" si="3"/>
        <v>-0.27600000000000002</v>
      </c>
      <c r="H22" s="99">
        <v>187189</v>
      </c>
      <c r="I22" s="224">
        <v>153996.65863700359</v>
      </c>
      <c r="J22" s="224">
        <v>220381.34136299641</v>
      </c>
    </row>
    <row r="23" spans="1:10" x14ac:dyDescent="0.2">
      <c r="A23" s="90" t="s">
        <v>61</v>
      </c>
      <c r="B23" s="91">
        <v>85161</v>
      </c>
      <c r="C23" s="27">
        <f t="shared" si="1"/>
        <v>10900</v>
      </c>
      <c r="D23" s="28">
        <f t="shared" si="2"/>
        <v>14.67796016751727</v>
      </c>
      <c r="E23" s="22">
        <f t="shared" si="0"/>
        <v>0</v>
      </c>
      <c r="F23" s="173">
        <f t="shared" si="4"/>
        <v>85.161000000000001</v>
      </c>
      <c r="G23" s="173">
        <f t="shared" si="3"/>
        <v>10.9</v>
      </c>
      <c r="H23" s="99">
        <v>74261</v>
      </c>
      <c r="I23" s="224">
        <v>59369.953447328364</v>
      </c>
      <c r="J23" s="224">
        <v>89152.046552671643</v>
      </c>
    </row>
    <row r="24" spans="1:10" s="190" customFormat="1" x14ac:dyDescent="0.2">
      <c r="A24" s="90" t="s">
        <v>40</v>
      </c>
      <c r="B24" s="91">
        <v>237681</v>
      </c>
      <c r="C24" s="27">
        <f t="shared" si="1"/>
        <v>11835</v>
      </c>
      <c r="D24" s="28">
        <f t="shared" si="2"/>
        <v>5.2402964852155893</v>
      </c>
      <c r="E24" s="22">
        <f t="shared" si="0"/>
        <v>0</v>
      </c>
      <c r="F24" s="173">
        <f t="shared" si="4"/>
        <v>237.68100000000001</v>
      </c>
      <c r="G24" s="173">
        <f t="shared" si="3"/>
        <v>11.835000000000001</v>
      </c>
      <c r="H24" s="99">
        <v>225846</v>
      </c>
      <c r="I24" s="224">
        <v>193819.12318467911</v>
      </c>
      <c r="J24" s="224">
        <v>257872.87681532089</v>
      </c>
    </row>
    <row r="25" spans="1:10" s="190" customFormat="1" ht="12" x14ac:dyDescent="0.2">
      <c r="A25" s="90" t="s">
        <v>122</v>
      </c>
      <c r="B25" s="91">
        <v>191795</v>
      </c>
      <c r="C25" s="27">
        <f t="shared" si="1"/>
        <v>31325</v>
      </c>
      <c r="D25" s="28">
        <f t="shared" si="2"/>
        <v>19.520782700816351</v>
      </c>
      <c r="E25" s="22">
        <f t="shared" si="0"/>
        <v>1</v>
      </c>
      <c r="F25" s="173">
        <f t="shared" si="4"/>
        <v>191.79499999999999</v>
      </c>
      <c r="G25" s="173">
        <f t="shared" si="3"/>
        <v>31.324999999999999</v>
      </c>
      <c r="H25" s="99">
        <v>160470</v>
      </c>
      <c r="I25" s="224">
        <v>131252.67103438181</v>
      </c>
      <c r="J25" s="224">
        <v>189687.32896561819</v>
      </c>
    </row>
    <row r="26" spans="1:10" x14ac:dyDescent="0.2">
      <c r="A26" s="90" t="s">
        <v>63</v>
      </c>
      <c r="B26" s="91">
        <v>143905</v>
      </c>
      <c r="C26" s="27">
        <f t="shared" si="1"/>
        <v>54035</v>
      </c>
      <c r="D26" s="28">
        <f t="shared" si="2"/>
        <v>60.125737175920776</v>
      </c>
      <c r="E26" s="22">
        <f t="shared" si="0"/>
        <v>1</v>
      </c>
      <c r="F26" s="173">
        <f t="shared" si="4"/>
        <v>143.905</v>
      </c>
      <c r="G26" s="173">
        <f t="shared" si="3"/>
        <v>54.034999999999997</v>
      </c>
      <c r="H26" s="99">
        <v>89870</v>
      </c>
      <c r="I26" s="224">
        <v>73521.439206171592</v>
      </c>
      <c r="J26" s="224">
        <v>106218.56079382841</v>
      </c>
    </row>
    <row r="27" spans="1:10" x14ac:dyDescent="0.2">
      <c r="A27" s="90"/>
      <c r="B27" s="91" t="s">
        <v>264</v>
      </c>
      <c r="C27" s="20"/>
      <c r="D27" s="21"/>
      <c r="E27" s="22"/>
      <c r="F27" s="171"/>
      <c r="G27" s="172"/>
      <c r="H27" s="99"/>
      <c r="I27" s="231"/>
      <c r="J27" s="231"/>
    </row>
    <row r="28" spans="1:10" s="17" customFormat="1" x14ac:dyDescent="0.2">
      <c r="A28" s="88" t="s">
        <v>7</v>
      </c>
      <c r="B28" s="89">
        <v>8034</v>
      </c>
      <c r="C28" s="25">
        <f>B28-H28</f>
        <v>1294</v>
      </c>
      <c r="D28" s="21">
        <f>C28/H28*100</f>
        <v>19.198813056379819</v>
      </c>
      <c r="E28" s="22">
        <v>0</v>
      </c>
      <c r="F28" s="171"/>
      <c r="G28" s="172"/>
      <c r="H28" s="230">
        <v>6740</v>
      </c>
      <c r="I28" s="223">
        <v>1106.7705118150643</v>
      </c>
      <c r="J28" s="223">
        <v>12373.229488184936</v>
      </c>
    </row>
    <row r="29" spans="1:10" x14ac:dyDescent="0.2">
      <c r="A29" s="92"/>
      <c r="B29" s="91"/>
      <c r="C29" s="19"/>
      <c r="D29" s="28"/>
      <c r="E29" s="22"/>
      <c r="H29" s="99"/>
      <c r="I29" s="231"/>
      <c r="J29" s="231"/>
    </row>
    <row r="30" spans="1:10" s="17" customFormat="1" x14ac:dyDescent="0.2">
      <c r="A30" s="93" t="s">
        <v>206</v>
      </c>
      <c r="B30" s="94">
        <v>2093648</v>
      </c>
      <c r="C30" s="13">
        <f>B30-H30</f>
        <v>247539</v>
      </c>
      <c r="D30" s="14">
        <f>C30/H30*100</f>
        <v>13.408688219384663</v>
      </c>
      <c r="E30" s="197">
        <f t="shared" ref="E30:E40" si="5">IF(B30&lt;I30,-1,IF(B30&gt;J30,1,0))</f>
        <v>1</v>
      </c>
      <c r="F30" s="202"/>
      <c r="G30" s="202"/>
      <c r="H30" s="230">
        <v>1846109</v>
      </c>
      <c r="I30" s="223">
        <v>1736803.0225578931</v>
      </c>
      <c r="J30" s="223">
        <v>1955414.9774421069</v>
      </c>
    </row>
    <row r="31" spans="1:10" x14ac:dyDescent="0.2">
      <c r="A31" s="92"/>
      <c r="B31" s="91"/>
      <c r="C31" s="19"/>
      <c r="D31" s="28"/>
      <c r="E31" s="22"/>
      <c r="H31" s="99"/>
      <c r="I31" s="224"/>
      <c r="J31" s="224"/>
    </row>
    <row r="32" spans="1:10" x14ac:dyDescent="0.2">
      <c r="A32" s="186" t="s">
        <v>207</v>
      </c>
      <c r="B32" s="91">
        <v>19771</v>
      </c>
      <c r="C32" s="27">
        <f>B32-H32</f>
        <v>4841</v>
      </c>
      <c r="D32" s="28">
        <f t="shared" ref="D32:D41" si="6">C32/H32*100</f>
        <v>32.424648359008707</v>
      </c>
      <c r="E32" s="22">
        <f t="shared" si="5"/>
        <v>0</v>
      </c>
      <c r="H32" s="99">
        <v>14930</v>
      </c>
      <c r="I32" s="224">
        <v>6769.6276874132591</v>
      </c>
      <c r="J32" s="224">
        <v>23090.37231258674</v>
      </c>
    </row>
    <row r="33" spans="1:10" x14ac:dyDescent="0.2">
      <c r="A33" s="96" t="s">
        <v>208</v>
      </c>
      <c r="B33" s="91">
        <v>274488</v>
      </c>
      <c r="C33" s="27">
        <f t="shared" ref="C33:C41" si="7">B33-H33</f>
        <v>41119</v>
      </c>
      <c r="D33" s="28">
        <f t="shared" si="6"/>
        <v>17.619735269037449</v>
      </c>
      <c r="E33" s="22">
        <f t="shared" si="5"/>
        <v>1</v>
      </c>
      <c r="H33" s="99">
        <v>233369</v>
      </c>
      <c r="I33" s="224">
        <v>201066.77294142844</v>
      </c>
      <c r="J33" s="224">
        <v>265671.22705857153</v>
      </c>
    </row>
    <row r="34" spans="1:10" x14ac:dyDescent="0.2">
      <c r="A34" s="96" t="s">
        <v>209</v>
      </c>
      <c r="B34" s="91">
        <v>213612</v>
      </c>
      <c r="C34" s="27">
        <f t="shared" si="7"/>
        <v>37921</v>
      </c>
      <c r="D34" s="28">
        <f t="shared" si="6"/>
        <v>21.583917218298033</v>
      </c>
      <c r="E34" s="22">
        <f t="shared" si="5"/>
        <v>1</v>
      </c>
      <c r="H34" s="99">
        <v>175691</v>
      </c>
      <c r="I34" s="224">
        <v>146936.31449671529</v>
      </c>
      <c r="J34" s="224">
        <v>204445.68550328471</v>
      </c>
    </row>
    <row r="35" spans="1:10" x14ac:dyDescent="0.2">
      <c r="A35" s="96" t="s">
        <v>210</v>
      </c>
      <c r="B35" s="91">
        <v>149381</v>
      </c>
      <c r="C35" s="27">
        <f t="shared" si="7"/>
        <v>13029</v>
      </c>
      <c r="D35" s="28">
        <f t="shared" si="6"/>
        <v>9.5554153954470777</v>
      </c>
      <c r="E35" s="22">
        <f t="shared" si="5"/>
        <v>0</v>
      </c>
      <c r="H35" s="99">
        <v>136352</v>
      </c>
      <c r="I35" s="224">
        <v>114743.27769623589</v>
      </c>
      <c r="J35" s="224">
        <v>157960.72230376411</v>
      </c>
    </row>
    <row r="36" spans="1:10" ht="20.399999999999999" x14ac:dyDescent="0.2">
      <c r="A36" s="96" t="s">
        <v>211</v>
      </c>
      <c r="B36" s="91">
        <v>410248</v>
      </c>
      <c r="C36" s="27">
        <f t="shared" si="7"/>
        <v>41901</v>
      </c>
      <c r="D36" s="28">
        <f t="shared" si="6"/>
        <v>11.375415029849572</v>
      </c>
      <c r="E36" s="22">
        <f t="shared" si="5"/>
        <v>1</v>
      </c>
      <c r="H36" s="99">
        <v>368347</v>
      </c>
      <c r="I36" s="224">
        <v>331352.09476514766</v>
      </c>
      <c r="J36" s="224">
        <v>405341.90523485234</v>
      </c>
    </row>
    <row r="37" spans="1:10" ht="20.399999999999999" x14ac:dyDescent="0.2">
      <c r="A37" s="96" t="s">
        <v>212</v>
      </c>
      <c r="B37" s="91">
        <v>71444</v>
      </c>
      <c r="C37" s="27">
        <f t="shared" si="7"/>
        <v>-8529</v>
      </c>
      <c r="D37" s="28">
        <f t="shared" si="6"/>
        <v>-10.664849386668001</v>
      </c>
      <c r="E37" s="22">
        <f t="shared" si="5"/>
        <v>0</v>
      </c>
      <c r="H37" s="99">
        <v>79973</v>
      </c>
      <c r="I37" s="224">
        <v>66428.001190488707</v>
      </c>
      <c r="J37" s="224">
        <v>93517.998809511293</v>
      </c>
    </row>
    <row r="38" spans="1:10" ht="20.399999999999999" x14ac:dyDescent="0.2">
      <c r="A38" s="96" t="s">
        <v>213</v>
      </c>
      <c r="B38" s="91">
        <v>269745</v>
      </c>
      <c r="C38" s="27">
        <f t="shared" si="7"/>
        <v>26666</v>
      </c>
      <c r="D38" s="28">
        <f t="shared" si="6"/>
        <v>10.9700961415836</v>
      </c>
      <c r="E38" s="22">
        <f t="shared" si="5"/>
        <v>0</v>
      </c>
      <c r="H38" s="99">
        <v>243079</v>
      </c>
      <c r="I38" s="224">
        <v>207316.89636125643</v>
      </c>
      <c r="J38" s="224">
        <v>278841.10363874357</v>
      </c>
    </row>
    <row r="39" spans="1:10" ht="20.399999999999999" x14ac:dyDescent="0.2">
      <c r="A39" s="96" t="s">
        <v>214</v>
      </c>
      <c r="B39" s="91">
        <v>167149</v>
      </c>
      <c r="C39" s="27">
        <f t="shared" si="7"/>
        <v>15904</v>
      </c>
      <c r="D39" s="28">
        <f t="shared" si="6"/>
        <v>10.515388938477304</v>
      </c>
      <c r="E39" s="22">
        <f t="shared" si="5"/>
        <v>0</v>
      </c>
      <c r="H39" s="99">
        <v>151245</v>
      </c>
      <c r="I39" s="224">
        <v>128094.84163494411</v>
      </c>
      <c r="J39" s="224">
        <v>174395.15836505589</v>
      </c>
    </row>
    <row r="40" spans="1:10" x14ac:dyDescent="0.2">
      <c r="A40" s="186" t="s">
        <v>215</v>
      </c>
      <c r="B40" s="91">
        <v>511073</v>
      </c>
      <c r="C40" s="27">
        <f t="shared" si="7"/>
        <v>74554</v>
      </c>
      <c r="D40" s="28">
        <f t="shared" si="6"/>
        <v>17.07921075600375</v>
      </c>
      <c r="E40" s="22">
        <f t="shared" si="5"/>
        <v>1</v>
      </c>
      <c r="H40" s="99">
        <v>436519</v>
      </c>
      <c r="I40" s="224">
        <v>399700.07836489187</v>
      </c>
      <c r="J40" s="224">
        <v>473337.92163510813</v>
      </c>
    </row>
    <row r="41" spans="1:10" x14ac:dyDescent="0.2">
      <c r="A41" s="186" t="s">
        <v>10</v>
      </c>
      <c r="B41" s="91">
        <v>6737</v>
      </c>
      <c r="C41" s="27">
        <f t="shared" si="7"/>
        <v>133</v>
      </c>
      <c r="D41" s="28">
        <f t="shared" si="6"/>
        <v>2.0139309509388248</v>
      </c>
      <c r="E41" s="22">
        <v>0</v>
      </c>
      <c r="H41" s="99">
        <v>6604</v>
      </c>
      <c r="I41" s="224">
        <v>0</v>
      </c>
      <c r="J41" s="224">
        <v>13533.415582257294</v>
      </c>
    </row>
    <row r="42" spans="1:10" x14ac:dyDescent="0.2">
      <c r="A42" s="92"/>
      <c r="B42" s="91"/>
      <c r="C42" s="19"/>
      <c r="D42" s="28"/>
      <c r="E42" s="22"/>
      <c r="H42" s="99"/>
      <c r="I42" s="231"/>
      <c r="J42" s="231"/>
    </row>
    <row r="43" spans="1:10" s="17" customFormat="1" x14ac:dyDescent="0.2">
      <c r="A43" s="93" t="s">
        <v>216</v>
      </c>
      <c r="B43" s="94">
        <v>2093648</v>
      </c>
      <c r="C43" s="13">
        <f>B43-H43</f>
        <v>247539</v>
      </c>
      <c r="D43" s="14">
        <f>C43/H43*100</f>
        <v>13.408688219384663</v>
      </c>
      <c r="E43" s="15">
        <f>IF(B43&lt;I43,-1,IF(B43&gt;J43,1,0))</f>
        <v>1</v>
      </c>
      <c r="F43" s="15"/>
      <c r="G43" s="15"/>
      <c r="H43" s="230">
        <v>1846109</v>
      </c>
      <c r="I43" s="221">
        <v>1736803.0225578931</v>
      </c>
      <c r="J43" s="221">
        <v>1955414.9774421069</v>
      </c>
    </row>
    <row r="44" spans="1:10" s="17" customFormat="1" x14ac:dyDescent="0.2">
      <c r="A44" s="95"/>
      <c r="B44" s="91"/>
      <c r="C44" s="19"/>
      <c r="D44" s="28"/>
      <c r="E44" s="22"/>
      <c r="F44" s="22"/>
      <c r="G44" s="22"/>
      <c r="H44" s="230"/>
      <c r="I44" s="231"/>
      <c r="J44" s="231"/>
    </row>
    <row r="45" spans="1:10" s="17" customFormat="1" ht="12" x14ac:dyDescent="0.2">
      <c r="A45" s="96" t="s">
        <v>123</v>
      </c>
      <c r="B45" s="91">
        <v>507871</v>
      </c>
      <c r="C45" s="27">
        <f>B45-H45</f>
        <v>83881</v>
      </c>
      <c r="D45" s="28">
        <f>C45/H45*100</f>
        <v>19.783721314181939</v>
      </c>
      <c r="E45" s="22">
        <f>IF(B45&lt;I45,-1,IF(B45&gt;J45,1,0))</f>
        <v>1</v>
      </c>
      <c r="F45" s="173">
        <f t="shared" ref="F45" si="8">+B45/1000</f>
        <v>507.87099999999998</v>
      </c>
      <c r="G45" s="173">
        <f t="shared" ref="G45" si="9">+C45/1000</f>
        <v>83.881</v>
      </c>
      <c r="H45" s="99">
        <v>423990</v>
      </c>
      <c r="I45" s="224">
        <v>375060.41786981921</v>
      </c>
      <c r="J45" s="224">
        <v>472919.58213018079</v>
      </c>
    </row>
    <row r="46" spans="1:10" ht="12" x14ac:dyDescent="0.2">
      <c r="A46" s="96" t="s">
        <v>124</v>
      </c>
      <c r="B46" s="91">
        <v>1067967</v>
      </c>
      <c r="C46" s="27">
        <f>B46-H46</f>
        <v>88971</v>
      </c>
      <c r="D46" s="28">
        <f>C46/H46*100</f>
        <v>9.0879840162779022</v>
      </c>
      <c r="E46" s="22">
        <f>IF(B46&lt;I46,-1,IF(B46&gt;J46,1,0))</f>
        <v>1</v>
      </c>
      <c r="F46" s="173">
        <f t="shared" ref="F46:F47" si="10">+B46/1000</f>
        <v>1067.9670000000001</v>
      </c>
      <c r="G46" s="173">
        <f t="shared" ref="G46:G47" si="11">+C46/1000</f>
        <v>88.971000000000004</v>
      </c>
      <c r="H46" s="99">
        <v>978996</v>
      </c>
      <c r="I46" s="224">
        <v>903997.32783746684</v>
      </c>
      <c r="J46" s="224">
        <v>1053994.6721625333</v>
      </c>
    </row>
    <row r="47" spans="1:10" s="17" customFormat="1" x14ac:dyDescent="0.2">
      <c r="A47" s="96" t="s">
        <v>12</v>
      </c>
      <c r="B47" s="91">
        <v>511073</v>
      </c>
      <c r="C47" s="27">
        <f>B47-H47</f>
        <v>74554</v>
      </c>
      <c r="D47" s="28">
        <f>C47/H47*100</f>
        <v>17.07921075600375</v>
      </c>
      <c r="E47" s="22">
        <f>IF(B47&lt;I47,-1,IF(B47&gt;J47,1,0))</f>
        <v>1</v>
      </c>
      <c r="F47" s="173">
        <f t="shared" si="10"/>
        <v>511.07299999999998</v>
      </c>
      <c r="G47" s="173">
        <f t="shared" si="11"/>
        <v>74.554000000000002</v>
      </c>
      <c r="H47" s="99">
        <v>436519</v>
      </c>
      <c r="I47" s="224">
        <v>399698.56462979486</v>
      </c>
      <c r="J47" s="224">
        <v>473339.43537020514</v>
      </c>
    </row>
    <row r="48" spans="1:10" s="17" customFormat="1" x14ac:dyDescent="0.2">
      <c r="A48" s="96" t="s">
        <v>10</v>
      </c>
      <c r="B48" s="91">
        <v>6737</v>
      </c>
      <c r="C48" s="27">
        <f>B48-H48</f>
        <v>133</v>
      </c>
      <c r="D48" s="28">
        <f>C48/H48*100</f>
        <v>2.0139309509388248</v>
      </c>
      <c r="E48" s="22">
        <v>0</v>
      </c>
      <c r="F48" s="173"/>
      <c r="G48" s="173"/>
      <c r="H48" s="99">
        <v>6604</v>
      </c>
      <c r="I48" s="224">
        <v>0</v>
      </c>
      <c r="J48" s="224">
        <v>13533.401722763769</v>
      </c>
    </row>
    <row r="49" spans="1:12" x14ac:dyDescent="0.2">
      <c r="A49" s="92"/>
      <c r="B49" s="91"/>
      <c r="C49" s="20"/>
      <c r="D49" s="21"/>
      <c r="E49" s="22"/>
      <c r="H49" s="99"/>
      <c r="I49" s="231"/>
      <c r="J49" s="231"/>
    </row>
    <row r="50" spans="1:12" s="17" customFormat="1" x14ac:dyDescent="0.2">
      <c r="A50" s="93" t="s">
        <v>217</v>
      </c>
      <c r="B50" s="94">
        <v>2093648</v>
      </c>
      <c r="C50" s="13">
        <f>B50-H50</f>
        <v>247539</v>
      </c>
      <c r="D50" s="14">
        <f>C50/H50*100</f>
        <v>13.408688219384663</v>
      </c>
      <c r="E50" s="15">
        <f>IF(B50&lt;I50,-1,IF(B50&gt;J50,1,0))</f>
        <v>1</v>
      </c>
      <c r="F50" s="15"/>
      <c r="G50" s="15"/>
      <c r="H50" s="230">
        <v>1846109</v>
      </c>
      <c r="I50" s="221">
        <v>1736803.0225578931</v>
      </c>
      <c r="J50" s="221">
        <v>1955414.9774421069</v>
      </c>
    </row>
    <row r="51" spans="1:12" s="17" customFormat="1" x14ac:dyDescent="0.2">
      <c r="A51" s="95"/>
      <c r="B51" s="91"/>
      <c r="C51" s="19"/>
      <c r="D51" s="28"/>
      <c r="E51" s="22"/>
      <c r="F51" s="22"/>
      <c r="G51" s="22"/>
      <c r="H51" s="230"/>
      <c r="I51" s="231"/>
      <c r="J51" s="231"/>
    </row>
    <row r="52" spans="1:12" s="190" customFormat="1" x14ac:dyDescent="0.2">
      <c r="A52" s="96" t="s">
        <v>8</v>
      </c>
      <c r="B52" s="91">
        <v>297772</v>
      </c>
      <c r="C52" s="27">
        <f>B52-H52</f>
        <v>26303</v>
      </c>
      <c r="D52" s="28">
        <f>C52/H52*100</f>
        <v>9.6891357760922983</v>
      </c>
      <c r="E52" s="22">
        <f>IF(B52&lt;I52,-1,IF(B52&gt;J52,1,0))</f>
        <v>0</v>
      </c>
      <c r="F52" s="22"/>
      <c r="G52" s="22"/>
      <c r="H52" s="99">
        <v>271469</v>
      </c>
      <c r="I52" s="224">
        <v>239615.2767877531</v>
      </c>
      <c r="J52" s="224">
        <v>303322.7232122469</v>
      </c>
    </row>
    <row r="53" spans="1:12" x14ac:dyDescent="0.2">
      <c r="A53" s="96" t="s">
        <v>9</v>
      </c>
      <c r="B53" s="91">
        <v>1795876</v>
      </c>
      <c r="C53" s="27">
        <f>B53-H53</f>
        <v>221236</v>
      </c>
      <c r="D53" s="28">
        <f>C53/H53*100</f>
        <v>14.049941573947061</v>
      </c>
      <c r="E53" s="22">
        <f>IF(B53&lt;I53,-1,IF(B53&gt;J53,1,0))</f>
        <v>1</v>
      </c>
      <c r="H53" s="99">
        <v>1574640</v>
      </c>
      <c r="I53" s="224">
        <v>1472518.6939141194</v>
      </c>
      <c r="J53" s="224">
        <v>1676761.3060858806</v>
      </c>
    </row>
    <row r="54" spans="1:12" x14ac:dyDescent="0.2">
      <c r="A54" s="96" t="s">
        <v>10</v>
      </c>
      <c r="B54" s="91">
        <v>0</v>
      </c>
      <c r="C54" s="27">
        <v>0</v>
      </c>
      <c r="D54" s="28" t="s">
        <v>168</v>
      </c>
      <c r="E54" s="22">
        <v>0</v>
      </c>
      <c r="H54" s="45" t="s">
        <v>168</v>
      </c>
      <c r="I54" s="232" t="s">
        <v>168</v>
      </c>
      <c r="J54" s="232" t="s">
        <v>168</v>
      </c>
    </row>
    <row r="55" spans="1:12" x14ac:dyDescent="0.2">
      <c r="A55" s="92"/>
      <c r="B55" s="91"/>
      <c r="C55" s="19"/>
      <c r="D55" s="28"/>
      <c r="E55" s="22"/>
      <c r="H55" s="99"/>
      <c r="I55" s="231"/>
      <c r="J55" s="231"/>
    </row>
    <row r="56" spans="1:12" s="17" customFormat="1" x14ac:dyDescent="0.2">
      <c r="A56" s="11" t="s">
        <v>218</v>
      </c>
      <c r="B56" s="97">
        <v>2093648</v>
      </c>
      <c r="C56" s="13">
        <f>B56-H56</f>
        <v>247539</v>
      </c>
      <c r="D56" s="14">
        <f>C56/H56*100</f>
        <v>13.408688219384663</v>
      </c>
      <c r="E56" s="15">
        <f>IF(B56&lt;I56,-1,IF(B56&gt;J56,1,0))</f>
        <v>1</v>
      </c>
      <c r="F56" s="15"/>
      <c r="G56" s="15"/>
      <c r="H56" s="230">
        <v>1846109</v>
      </c>
      <c r="I56" s="221">
        <v>1736803.0225578931</v>
      </c>
      <c r="J56" s="221">
        <v>1955414.9774421069</v>
      </c>
    </row>
    <row r="57" spans="1:12" s="17" customFormat="1" x14ac:dyDescent="0.2">
      <c r="A57" s="18"/>
      <c r="B57" s="98" t="s">
        <v>264</v>
      </c>
      <c r="C57" s="19"/>
      <c r="D57" s="28"/>
      <c r="E57" s="22"/>
      <c r="F57" s="22"/>
      <c r="G57" s="22"/>
      <c r="H57" s="230"/>
      <c r="I57" s="231"/>
      <c r="J57" s="231"/>
    </row>
    <row r="58" spans="1:12" x14ac:dyDescent="0.2">
      <c r="A58" s="34" t="s">
        <v>13</v>
      </c>
      <c r="B58" s="98">
        <v>1536403</v>
      </c>
      <c r="C58" s="27">
        <f>B58-H58</f>
        <v>240302</v>
      </c>
      <c r="D58" s="28">
        <f>C58/H58*100</f>
        <v>18.540376097233164</v>
      </c>
      <c r="E58" s="22">
        <f>IF(B58&lt;I58,-1,IF(B58&gt;J58,1,0))</f>
        <v>1</v>
      </c>
      <c r="F58" s="173">
        <f t="shared" ref="F58:F61" si="12">+B58/1000</f>
        <v>1536.403</v>
      </c>
      <c r="G58" s="173">
        <f t="shared" ref="G58:G61" si="13">+C58/1000</f>
        <v>240.30199999999999</v>
      </c>
      <c r="H58" s="99">
        <v>1296101</v>
      </c>
      <c r="I58" s="224">
        <v>1221316.4192406777</v>
      </c>
      <c r="J58" s="224">
        <v>1370885.5807593223</v>
      </c>
      <c r="K58" s="79"/>
    </row>
    <row r="59" spans="1:12" s="190" customFormat="1" x14ac:dyDescent="0.2">
      <c r="A59" s="34" t="s">
        <v>11</v>
      </c>
      <c r="B59" s="98">
        <v>467617</v>
      </c>
      <c r="C59" s="27">
        <f>B59-H59</f>
        <v>13755</v>
      </c>
      <c r="D59" s="28">
        <f>C59/H59*100</f>
        <v>3.0306568957083875</v>
      </c>
      <c r="E59" s="22">
        <f>IF(B59&lt;I59,-1,IF(B59&gt;J59,1,0))</f>
        <v>0</v>
      </c>
      <c r="F59" s="173">
        <f t="shared" si="12"/>
        <v>467.61700000000002</v>
      </c>
      <c r="G59" s="173">
        <f t="shared" si="13"/>
        <v>13.755000000000001</v>
      </c>
      <c r="H59" s="99">
        <v>453862</v>
      </c>
      <c r="I59" s="224">
        <v>403135.16979337548</v>
      </c>
      <c r="J59" s="224">
        <v>504588.83020662452</v>
      </c>
      <c r="K59" s="99"/>
      <c r="L59" s="99"/>
    </row>
    <row r="60" spans="1:12" s="190" customFormat="1" x14ac:dyDescent="0.2">
      <c r="A60" s="34" t="s">
        <v>14</v>
      </c>
      <c r="B60" s="98">
        <v>56889</v>
      </c>
      <c r="C60" s="27">
        <f>B60-H60</f>
        <v>2204</v>
      </c>
      <c r="D60" s="28">
        <f>C60/H60*100</f>
        <v>4.0303556734022123</v>
      </c>
      <c r="E60" s="22">
        <f>IF(B60&lt;I60,-1,IF(B60&gt;J60,1,0))</f>
        <v>0</v>
      </c>
      <c r="F60" s="173">
        <f t="shared" si="12"/>
        <v>56.889000000000003</v>
      </c>
      <c r="G60" s="173">
        <f t="shared" si="13"/>
        <v>2.2040000000000002</v>
      </c>
      <c r="H60" s="99">
        <v>54685</v>
      </c>
      <c r="I60" s="224">
        <v>42139.986059266725</v>
      </c>
      <c r="J60" s="224">
        <v>67230.013940733275</v>
      </c>
      <c r="L60" s="99"/>
    </row>
    <row r="61" spans="1:12" ht="12.6" thickBot="1" x14ac:dyDescent="0.25">
      <c r="A61" s="34" t="s">
        <v>159</v>
      </c>
      <c r="B61" s="100">
        <v>32739</v>
      </c>
      <c r="C61" s="27">
        <f>B61-H61</f>
        <v>-8722</v>
      </c>
      <c r="D61" s="28">
        <f>C61/H61*100</f>
        <v>-21.036636839439474</v>
      </c>
      <c r="E61" s="22">
        <f>IF(B61&lt;I61,-1,IF(B61&gt;J61,1,0))</f>
        <v>0</v>
      </c>
      <c r="F61" s="173">
        <f t="shared" si="12"/>
        <v>32.738999999999997</v>
      </c>
      <c r="G61" s="173">
        <f t="shared" si="13"/>
        <v>-8.7219999999999995</v>
      </c>
      <c r="H61" s="234">
        <v>41461</v>
      </c>
      <c r="I61" s="233">
        <v>27025.179961591632</v>
      </c>
      <c r="J61" s="233">
        <v>55896.820038408368</v>
      </c>
    </row>
    <row r="62" spans="1:12" x14ac:dyDescent="0.2">
      <c r="A62" s="356" t="s">
        <v>46</v>
      </c>
      <c r="B62" s="356"/>
      <c r="C62" s="356"/>
      <c r="D62" s="356"/>
      <c r="E62" s="356"/>
      <c r="F62" s="174"/>
      <c r="G62" s="174"/>
      <c r="H62" s="99"/>
      <c r="I62" s="99"/>
      <c r="J62" s="99"/>
    </row>
    <row r="63" spans="1:12" x14ac:dyDescent="0.2">
      <c r="A63" s="357" t="s">
        <v>47</v>
      </c>
      <c r="B63" s="357"/>
      <c r="C63" s="357"/>
      <c r="D63" s="357"/>
      <c r="E63" s="357"/>
      <c r="F63" s="175"/>
      <c r="G63" s="175"/>
      <c r="H63" s="99"/>
      <c r="I63" s="99"/>
      <c r="J63" s="99"/>
    </row>
    <row r="64" spans="1:12" x14ac:dyDescent="0.2">
      <c r="A64" s="357" t="s">
        <v>170</v>
      </c>
      <c r="B64" s="357"/>
      <c r="C64" s="357"/>
      <c r="D64" s="357"/>
      <c r="E64" s="357"/>
      <c r="F64" s="175"/>
      <c r="G64" s="175"/>
      <c r="H64" s="99"/>
      <c r="I64" s="99"/>
      <c r="J64" s="99"/>
    </row>
    <row r="65" spans="1:10" x14ac:dyDescent="0.2">
      <c r="A65" s="358" t="s">
        <v>48</v>
      </c>
      <c r="B65" s="358"/>
      <c r="C65" s="358"/>
      <c r="D65" s="358"/>
      <c r="E65" s="358"/>
      <c r="F65" s="175"/>
      <c r="G65" s="175"/>
      <c r="H65" s="99"/>
      <c r="I65" s="99"/>
      <c r="J65" s="99"/>
    </row>
    <row r="66" spans="1:10" x14ac:dyDescent="0.2">
      <c r="A66" s="357" t="s">
        <v>160</v>
      </c>
      <c r="B66" s="357"/>
      <c r="C66" s="357"/>
      <c r="D66" s="357"/>
      <c r="E66" s="357"/>
      <c r="F66" s="175"/>
      <c r="G66" s="175"/>
      <c r="H66" s="99"/>
      <c r="I66" s="99"/>
      <c r="J66" s="99"/>
    </row>
    <row r="67" spans="1:10" x14ac:dyDescent="0.2">
      <c r="A67" s="357" t="s">
        <v>157</v>
      </c>
      <c r="B67" s="357"/>
      <c r="C67" s="357"/>
      <c r="D67" s="357"/>
      <c r="E67" s="357"/>
      <c r="F67" s="175"/>
      <c r="G67" s="175"/>
      <c r="H67" s="99"/>
      <c r="I67" s="99"/>
      <c r="J67" s="99"/>
    </row>
    <row r="68" spans="1:10" ht="11.25" customHeight="1" x14ac:dyDescent="0.2">
      <c r="A68" s="343" t="s">
        <v>235</v>
      </c>
      <c r="B68" s="343"/>
      <c r="C68" s="343"/>
      <c r="D68" s="343"/>
      <c r="E68" s="343"/>
      <c r="F68" s="174"/>
      <c r="G68" s="174"/>
      <c r="H68" s="99"/>
      <c r="I68" s="99"/>
      <c r="J68" s="99"/>
    </row>
    <row r="69" spans="1:10" hidden="1" x14ac:dyDescent="0.2">
      <c r="A69" s="77">
        <v>1</v>
      </c>
      <c r="B69" s="77">
        <v>-1</v>
      </c>
      <c r="C69" s="77">
        <v>0</v>
      </c>
      <c r="H69" s="99"/>
      <c r="I69" s="99"/>
      <c r="J69" s="99"/>
    </row>
    <row r="70" spans="1:10" x14ac:dyDescent="0.2">
      <c r="H70" s="99"/>
      <c r="I70" s="99"/>
      <c r="J70" s="99"/>
    </row>
    <row r="71" spans="1:10" x14ac:dyDescent="0.2">
      <c r="H71" s="99"/>
      <c r="I71" s="99"/>
      <c r="J71" s="99"/>
    </row>
  </sheetData>
  <mergeCells count="18">
    <mergeCell ref="A68:E68"/>
    <mergeCell ref="A62:E62"/>
    <mergeCell ref="A63:E63"/>
    <mergeCell ref="A64:E64"/>
    <mergeCell ref="A66:E66"/>
    <mergeCell ref="A67:E67"/>
    <mergeCell ref="A65:E65"/>
    <mergeCell ref="F6:G6"/>
    <mergeCell ref="A1:E1"/>
    <mergeCell ref="A2:E2"/>
    <mergeCell ref="A3:E3"/>
    <mergeCell ref="I4:J4"/>
    <mergeCell ref="A4:A5"/>
    <mergeCell ref="E4:E5"/>
    <mergeCell ref="C4:D4"/>
    <mergeCell ref="H4:H5"/>
    <mergeCell ref="H3:J3"/>
    <mergeCell ref="F4:G4"/>
  </mergeCells>
  <conditionalFormatting sqref="F6">
    <cfRule type="iconSet" priority="5">
      <iconSet iconSet="3Arrows" showValue="0">
        <cfvo type="percent" val="0"/>
        <cfvo type="percent" val="33"/>
        <cfvo type="percent" val="67"/>
      </iconSet>
    </cfRule>
  </conditionalFormatting>
  <conditionalFormatting sqref="A69:C69 E58:E61 E56:G56 E52:G54 E50:G50 E43:G43 E7 E45:E48 E9:E41">
    <cfRule type="iconSet" priority="20">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70"/>
  <sheetViews>
    <sheetView view="pageBreakPreview" zoomScaleNormal="100" zoomScaleSheetLayoutView="100" workbookViewId="0">
      <pane xSplit="1" ySplit="5" topLeftCell="B9" activePane="bottomRight" state="frozen"/>
      <selection activeCell="J8" sqref="J8"/>
      <selection pane="topRight" activeCell="J8" sqref="J8"/>
      <selection pane="bottomLeft" activeCell="J8" sqref="J8"/>
      <selection pane="bottomRight" activeCell="B7" sqref="B7"/>
    </sheetView>
  </sheetViews>
  <sheetFormatPr baseColWidth="10" defaultColWidth="51.44140625" defaultRowHeight="10.199999999999999" x14ac:dyDescent="0.2"/>
  <cols>
    <col min="1" max="1" width="34.88671875" style="10" customWidth="1"/>
    <col min="2" max="4" width="9.33203125" style="10" customWidth="1"/>
    <col min="5" max="5" width="19.6640625" style="10" customWidth="1"/>
    <col min="6" max="7" width="5.44140625" style="10" customWidth="1"/>
    <col min="8" max="8" width="13.44140625" style="10" customWidth="1"/>
    <col min="9" max="10" width="10.33203125" style="10" customWidth="1"/>
    <col min="11" max="192" width="14.6640625" style="10" customWidth="1"/>
    <col min="193" max="432" width="14.5546875" style="10" customWidth="1"/>
    <col min="433" max="16384" width="51.44140625" style="10"/>
  </cols>
  <sheetData>
    <row r="1" spans="1:10" x14ac:dyDescent="0.2">
      <c r="A1" s="331" t="s">
        <v>240</v>
      </c>
      <c r="B1" s="331"/>
      <c r="C1" s="331"/>
      <c r="D1" s="331"/>
      <c r="E1" s="331"/>
      <c r="F1" s="169"/>
      <c r="G1" s="169"/>
      <c r="H1" s="257"/>
      <c r="I1" s="257"/>
      <c r="J1" s="257"/>
    </row>
    <row r="2" spans="1:10" x14ac:dyDescent="0.2">
      <c r="A2" s="331" t="s">
        <v>69</v>
      </c>
      <c r="B2" s="331"/>
      <c r="C2" s="331"/>
      <c r="D2" s="331"/>
      <c r="E2" s="331"/>
      <c r="F2" s="169"/>
      <c r="G2" s="169"/>
      <c r="H2" s="257"/>
      <c r="I2" s="257"/>
      <c r="J2" s="257"/>
    </row>
    <row r="3" spans="1:10" ht="10.8" thickBot="1" x14ac:dyDescent="0.25">
      <c r="A3" s="332" t="s">
        <v>261</v>
      </c>
      <c r="B3" s="332"/>
      <c r="C3" s="332"/>
      <c r="D3" s="332"/>
      <c r="E3" s="332"/>
      <c r="F3" s="170"/>
      <c r="G3" s="170"/>
      <c r="H3" s="328" t="s">
        <v>233</v>
      </c>
      <c r="I3" s="328"/>
      <c r="J3" s="328"/>
    </row>
    <row r="4" spans="1:10" x14ac:dyDescent="0.2">
      <c r="A4" s="350" t="s">
        <v>120</v>
      </c>
      <c r="B4" s="3" t="s">
        <v>262</v>
      </c>
      <c r="C4" s="351" t="s">
        <v>78</v>
      </c>
      <c r="D4" s="351"/>
      <c r="E4" s="352" t="s">
        <v>112</v>
      </c>
      <c r="F4" s="338" t="s">
        <v>205</v>
      </c>
      <c r="G4" s="339"/>
      <c r="H4" s="353" t="s">
        <v>231</v>
      </c>
      <c r="I4" s="348" t="s">
        <v>79</v>
      </c>
      <c r="J4" s="349"/>
    </row>
    <row r="5" spans="1:10" ht="13.5" customHeight="1" thickBot="1" x14ac:dyDescent="0.25">
      <c r="A5" s="347"/>
      <c r="B5" s="6" t="s">
        <v>263</v>
      </c>
      <c r="C5" s="6" t="s">
        <v>53</v>
      </c>
      <c r="D5" s="6" t="s">
        <v>52</v>
      </c>
      <c r="E5" s="336"/>
      <c r="F5" s="160" t="s">
        <v>232</v>
      </c>
      <c r="G5" s="155"/>
      <c r="H5" s="330"/>
      <c r="I5" s="259" t="s">
        <v>80</v>
      </c>
      <c r="J5" s="259" t="s">
        <v>81</v>
      </c>
    </row>
    <row r="6" spans="1:10" x14ac:dyDescent="0.2">
      <c r="A6" s="82"/>
      <c r="B6" s="270"/>
      <c r="C6" s="291"/>
      <c r="D6" s="270"/>
      <c r="E6" s="1"/>
      <c r="F6" s="354"/>
      <c r="G6" s="355"/>
      <c r="H6" s="257"/>
      <c r="I6" s="23"/>
      <c r="J6" s="23"/>
    </row>
    <row r="7" spans="1:10" x14ac:dyDescent="0.2">
      <c r="A7" s="84" t="s">
        <v>1</v>
      </c>
      <c r="B7" s="85">
        <v>1578883</v>
      </c>
      <c r="C7" s="13">
        <f>B7-H7</f>
        <v>202352</v>
      </c>
      <c r="D7" s="14">
        <f>C7/H7*100</f>
        <v>14.700141151924656</v>
      </c>
      <c r="E7" s="15">
        <f>IF(B7&lt;I7,-1,IF(B7&gt;J7,1,0))</f>
        <v>1</v>
      </c>
      <c r="F7" s="171">
        <f>+B7/1000000</f>
        <v>1.578883</v>
      </c>
      <c r="G7" s="172">
        <f>+C7/1000</f>
        <v>202.352</v>
      </c>
      <c r="H7" s="292">
        <v>1376531</v>
      </c>
      <c r="I7" s="221">
        <v>1269204.9186682168</v>
      </c>
      <c r="J7" s="221">
        <v>1483857.0813317832</v>
      </c>
    </row>
    <row r="8" spans="1:10" x14ac:dyDescent="0.2">
      <c r="A8" s="86"/>
      <c r="B8" s="87"/>
      <c r="C8" s="20"/>
      <c r="D8" s="21"/>
      <c r="E8" s="22"/>
      <c r="F8" s="22"/>
      <c r="G8" s="22"/>
      <c r="H8" s="292"/>
      <c r="I8" s="293"/>
      <c r="J8" s="293"/>
    </row>
    <row r="9" spans="1:10" x14ac:dyDescent="0.2">
      <c r="A9" s="88" t="s">
        <v>2</v>
      </c>
      <c r="B9" s="89">
        <v>67350</v>
      </c>
      <c r="C9" s="25">
        <f>B9-H9</f>
        <v>-6132</v>
      </c>
      <c r="D9" s="21">
        <f>C9/H9*100</f>
        <v>-8.3449007920307015</v>
      </c>
      <c r="E9" s="22">
        <f>IF(B9&lt;I9,-1,IF(B9&gt;J9,1,0))</f>
        <v>0</v>
      </c>
      <c r="F9" s="173">
        <f>+B9/1000</f>
        <v>67.349999999999994</v>
      </c>
      <c r="G9" s="173">
        <f>+C9/1000</f>
        <v>-6.1319999999999997</v>
      </c>
      <c r="H9" s="292">
        <v>73482</v>
      </c>
      <c r="I9" s="223">
        <v>55073.722946060152</v>
      </c>
      <c r="J9" s="223">
        <v>91890.277053939848</v>
      </c>
    </row>
    <row r="10" spans="1:10" x14ac:dyDescent="0.2">
      <c r="A10" s="90" t="s">
        <v>60</v>
      </c>
      <c r="B10" s="91">
        <v>67350</v>
      </c>
      <c r="C10" s="27">
        <f>B10-H10</f>
        <v>-6132</v>
      </c>
      <c r="D10" s="28">
        <f>C10/H10*100</f>
        <v>-8.3449007920307015</v>
      </c>
      <c r="E10" s="294">
        <f>IF(B10&lt;I10,-1,IF(B10&gt;J10,1,0))</f>
        <v>0</v>
      </c>
      <c r="F10" s="171"/>
      <c r="G10" s="172"/>
      <c r="H10" s="295">
        <v>73482</v>
      </c>
      <c r="I10" s="224">
        <v>55073.722946060152</v>
      </c>
      <c r="J10" s="224">
        <v>91890.277053939848</v>
      </c>
    </row>
    <row r="11" spans="1:10" x14ac:dyDescent="0.2">
      <c r="A11" s="90"/>
      <c r="B11" s="91"/>
      <c r="C11" s="19"/>
      <c r="D11" s="28"/>
      <c r="E11" s="22"/>
      <c r="F11" s="171"/>
      <c r="G11" s="172"/>
      <c r="H11" s="295"/>
      <c r="I11" s="293"/>
      <c r="J11" s="293"/>
    </row>
    <row r="12" spans="1:10" s="17" customFormat="1" x14ac:dyDescent="0.2">
      <c r="A12" s="88" t="s">
        <v>3</v>
      </c>
      <c r="B12" s="89">
        <v>295290</v>
      </c>
      <c r="C12" s="25">
        <f>B12-H12</f>
        <v>41783</v>
      </c>
      <c r="D12" s="21">
        <f>C12/H12*100</f>
        <v>16.481990635367072</v>
      </c>
      <c r="E12" s="202">
        <f>IF(B12&lt;I12,-1,IF(B12&gt;J12,1,0))</f>
        <v>0</v>
      </c>
      <c r="F12" s="173">
        <f>+B12/1000</f>
        <v>295.29000000000002</v>
      </c>
      <c r="G12" s="173">
        <f>+C12/1000</f>
        <v>41.783000000000001</v>
      </c>
      <c r="H12" s="292">
        <v>253507</v>
      </c>
      <c r="I12" s="223">
        <v>209336.41949720227</v>
      </c>
      <c r="J12" s="223">
        <v>297677.58050279773</v>
      </c>
    </row>
    <row r="13" spans="1:10" x14ac:dyDescent="0.2">
      <c r="A13" s="90" t="s">
        <v>4</v>
      </c>
      <c r="B13" s="91">
        <v>178998</v>
      </c>
      <c r="C13" s="27">
        <f>B13-H13</f>
        <v>39697</v>
      </c>
      <c r="D13" s="28">
        <f>C13/H13*100</f>
        <v>28.497282862291012</v>
      </c>
      <c r="E13" s="22">
        <f>IF(B13&lt;I13,-1,IF(B13&gt;J13,1,0))</f>
        <v>1</v>
      </c>
      <c r="F13" s="171"/>
      <c r="G13" s="172"/>
      <c r="H13" s="295">
        <v>139301</v>
      </c>
      <c r="I13" s="224">
        <v>110759.2872621781</v>
      </c>
      <c r="J13" s="224">
        <v>167842.71273782192</v>
      </c>
    </row>
    <row r="14" spans="1:10" x14ac:dyDescent="0.2">
      <c r="A14" s="90" t="s">
        <v>5</v>
      </c>
      <c r="B14" s="91">
        <v>97800</v>
      </c>
      <c r="C14" s="27">
        <f>B14-H14</f>
        <v>1313</v>
      </c>
      <c r="D14" s="28">
        <f>C14/H14*100</f>
        <v>1.3608050825499807</v>
      </c>
      <c r="E14" s="22">
        <f>IF(B14&lt;I14,-1,IF(B14&gt;J14,1,0))</f>
        <v>0</v>
      </c>
      <c r="F14" s="171"/>
      <c r="G14" s="172"/>
      <c r="H14" s="295">
        <v>96487</v>
      </c>
      <c r="I14" s="224">
        <v>66758.448553609051</v>
      </c>
      <c r="J14" s="224">
        <v>126215.55144639095</v>
      </c>
    </row>
    <row r="15" spans="1:10" ht="12" x14ac:dyDescent="0.2">
      <c r="A15" s="90" t="s">
        <v>121</v>
      </c>
      <c r="B15" s="91">
        <v>18492</v>
      </c>
      <c r="C15" s="27">
        <f>B15-H15</f>
        <v>773</v>
      </c>
      <c r="D15" s="28">
        <f>C15/H15*100</f>
        <v>4.3625486765618833</v>
      </c>
      <c r="E15" s="22">
        <f>IF(B15&lt;I15,-1,IF(B15&gt;J15,1,0))</f>
        <v>0</v>
      </c>
      <c r="F15" s="171"/>
      <c r="G15" s="172"/>
      <c r="H15" s="295">
        <v>17719</v>
      </c>
      <c r="I15" s="224">
        <v>10197.289245951266</v>
      </c>
      <c r="J15" s="224">
        <v>25240.710754048734</v>
      </c>
    </row>
    <row r="16" spans="1:10" x14ac:dyDescent="0.2">
      <c r="A16" s="90"/>
      <c r="B16" s="91"/>
      <c r="C16" s="19"/>
      <c r="D16" s="28"/>
      <c r="E16" s="22"/>
      <c r="F16" s="171"/>
      <c r="G16" s="172"/>
      <c r="H16" s="295"/>
      <c r="I16" s="293"/>
      <c r="J16" s="293"/>
    </row>
    <row r="17" spans="1:10" x14ac:dyDescent="0.2">
      <c r="A17" s="88" t="s">
        <v>54</v>
      </c>
      <c r="B17" s="89">
        <v>1209388</v>
      </c>
      <c r="C17" s="25">
        <f t="shared" ref="C17:C26" si="0">B17-H17</f>
        <v>166510</v>
      </c>
      <c r="D17" s="21">
        <f t="shared" ref="D17:D26" si="1">C17/H17*100</f>
        <v>15.966393000907106</v>
      </c>
      <c r="E17" s="22">
        <f>IF(B17&lt;I17,-1,IF(B17&gt;J17,1,0))</f>
        <v>1</v>
      </c>
      <c r="F17" s="171">
        <f>+B17/1000000</f>
        <v>1.2093879999999999</v>
      </c>
      <c r="G17" s="173">
        <f>+C17/1000</f>
        <v>166.51</v>
      </c>
      <c r="H17" s="292">
        <v>1042878</v>
      </c>
      <c r="I17" s="223">
        <v>960804.27900685067</v>
      </c>
      <c r="J17" s="223">
        <v>1124951.7209931493</v>
      </c>
    </row>
    <row r="18" spans="1:10" x14ac:dyDescent="0.2">
      <c r="A18" s="90" t="s">
        <v>70</v>
      </c>
      <c r="B18" s="91">
        <v>287269</v>
      </c>
      <c r="C18" s="27">
        <f t="shared" si="0"/>
        <v>53709</v>
      </c>
      <c r="D18" s="28">
        <f t="shared" si="1"/>
        <v>22.995804076040418</v>
      </c>
      <c r="E18" s="22">
        <f t="shared" ref="E18:E25" si="2">IF(B18&lt;I18,-1,IF(B18&gt;J18,1,0))</f>
        <v>1</v>
      </c>
      <c r="F18" s="173">
        <f>+B18/1000</f>
        <v>287.26900000000001</v>
      </c>
      <c r="G18" s="173">
        <f t="shared" ref="G18:G26" si="3">+C18/1000</f>
        <v>53.709000000000003</v>
      </c>
      <c r="H18" s="295">
        <v>233560</v>
      </c>
      <c r="I18" s="224">
        <v>197272.47059747542</v>
      </c>
      <c r="J18" s="224">
        <v>269847.52940252458</v>
      </c>
    </row>
    <row r="19" spans="1:10" x14ac:dyDescent="0.2">
      <c r="A19" s="90" t="s">
        <v>6</v>
      </c>
      <c r="B19" s="91">
        <v>86810</v>
      </c>
      <c r="C19" s="27">
        <f t="shared" si="0"/>
        <v>2592</v>
      </c>
      <c r="D19" s="28">
        <f t="shared" si="1"/>
        <v>3.0777268517419079</v>
      </c>
      <c r="E19" s="22">
        <f t="shared" si="2"/>
        <v>0</v>
      </c>
      <c r="F19" s="173">
        <f t="shared" ref="F19:F26" si="4">+B19/1000</f>
        <v>86.81</v>
      </c>
      <c r="G19" s="173">
        <f t="shared" si="3"/>
        <v>2.5920000000000001</v>
      </c>
      <c r="H19" s="295">
        <v>84218</v>
      </c>
      <c r="I19" s="224">
        <v>60643.356726384125</v>
      </c>
      <c r="J19" s="224">
        <v>107792.64327361587</v>
      </c>
    </row>
    <row r="20" spans="1:10" x14ac:dyDescent="0.2">
      <c r="A20" s="90" t="s">
        <v>71</v>
      </c>
      <c r="B20" s="91">
        <v>102349</v>
      </c>
      <c r="C20" s="27">
        <f t="shared" si="0"/>
        <v>16990</v>
      </c>
      <c r="D20" s="28">
        <f t="shared" si="1"/>
        <v>19.904169449032906</v>
      </c>
      <c r="E20" s="22">
        <f t="shared" si="2"/>
        <v>0</v>
      </c>
      <c r="F20" s="173">
        <f t="shared" si="4"/>
        <v>102.349</v>
      </c>
      <c r="G20" s="173">
        <f t="shared" si="3"/>
        <v>16.989999999999998</v>
      </c>
      <c r="H20" s="295">
        <v>85359</v>
      </c>
      <c r="I20" s="224">
        <v>66228.636566128873</v>
      </c>
      <c r="J20" s="224">
        <v>104489.36343387113</v>
      </c>
    </row>
    <row r="21" spans="1:10" x14ac:dyDescent="0.2">
      <c r="A21" s="90" t="s">
        <v>72</v>
      </c>
      <c r="B21" s="91">
        <v>46837</v>
      </c>
      <c r="C21" s="27">
        <f t="shared" si="0"/>
        <v>10136</v>
      </c>
      <c r="D21" s="28">
        <f t="shared" si="1"/>
        <v>27.617776082395572</v>
      </c>
      <c r="E21" s="22">
        <f t="shared" si="2"/>
        <v>0</v>
      </c>
      <c r="F21" s="173">
        <f t="shared" si="4"/>
        <v>46.837000000000003</v>
      </c>
      <c r="G21" s="173">
        <f t="shared" si="3"/>
        <v>10.135999999999999</v>
      </c>
      <c r="H21" s="295">
        <v>36701</v>
      </c>
      <c r="I21" s="224">
        <v>22460.807454713016</v>
      </c>
      <c r="J21" s="224">
        <v>50941.192545286984</v>
      </c>
    </row>
    <row r="22" spans="1:10" ht="20.399999999999999" x14ac:dyDescent="0.2">
      <c r="A22" s="90" t="s">
        <v>62</v>
      </c>
      <c r="B22" s="91">
        <v>158946</v>
      </c>
      <c r="C22" s="27">
        <f t="shared" si="0"/>
        <v>-6645</v>
      </c>
      <c r="D22" s="28">
        <f t="shared" si="1"/>
        <v>-4.0128992517709294</v>
      </c>
      <c r="E22" s="22">
        <f t="shared" si="2"/>
        <v>0</v>
      </c>
      <c r="F22" s="173">
        <f t="shared" si="4"/>
        <v>158.946</v>
      </c>
      <c r="G22" s="173">
        <f t="shared" si="3"/>
        <v>-6.6449999999999996</v>
      </c>
      <c r="H22" s="296">
        <v>165591</v>
      </c>
      <c r="I22" s="227">
        <v>132653.94319045445</v>
      </c>
      <c r="J22" s="227">
        <v>198528.05680954555</v>
      </c>
    </row>
    <row r="23" spans="1:10" x14ac:dyDescent="0.2">
      <c r="A23" s="90" t="s">
        <v>61</v>
      </c>
      <c r="B23" s="91">
        <v>68695</v>
      </c>
      <c r="C23" s="27">
        <f t="shared" si="0"/>
        <v>11541</v>
      </c>
      <c r="D23" s="28">
        <f t="shared" si="1"/>
        <v>20.192812401581691</v>
      </c>
      <c r="E23" s="22">
        <f t="shared" si="2"/>
        <v>0</v>
      </c>
      <c r="F23" s="173">
        <f t="shared" si="4"/>
        <v>68.694999999999993</v>
      </c>
      <c r="G23" s="173">
        <f t="shared" si="3"/>
        <v>11.541</v>
      </c>
      <c r="H23" s="295">
        <v>57154</v>
      </c>
      <c r="I23" s="224">
        <v>42727.49108336067</v>
      </c>
      <c r="J23" s="224">
        <v>71580.50891663933</v>
      </c>
    </row>
    <row r="24" spans="1:10" s="257" customFormat="1" x14ac:dyDescent="0.2">
      <c r="A24" s="90" t="s">
        <v>40</v>
      </c>
      <c r="B24" s="91">
        <v>193659</v>
      </c>
      <c r="C24" s="27">
        <f t="shared" si="0"/>
        <v>8157</v>
      </c>
      <c r="D24" s="28">
        <f t="shared" si="1"/>
        <v>4.3972571724294074</v>
      </c>
      <c r="E24" s="22">
        <f t="shared" si="2"/>
        <v>0</v>
      </c>
      <c r="F24" s="173">
        <f t="shared" si="4"/>
        <v>193.65899999999999</v>
      </c>
      <c r="G24" s="173">
        <f t="shared" si="3"/>
        <v>8.157</v>
      </c>
      <c r="H24" s="295">
        <v>185502</v>
      </c>
      <c r="I24" s="224">
        <v>154065.16614035939</v>
      </c>
      <c r="J24" s="224">
        <v>216938.83385964061</v>
      </c>
    </row>
    <row r="25" spans="1:10" s="257" customFormat="1" ht="12" x14ac:dyDescent="0.2">
      <c r="A25" s="90" t="s">
        <v>122</v>
      </c>
      <c r="B25" s="91">
        <v>157267</v>
      </c>
      <c r="C25" s="27">
        <f t="shared" si="0"/>
        <v>25971</v>
      </c>
      <c r="D25" s="28">
        <f t="shared" si="1"/>
        <v>19.780495978552278</v>
      </c>
      <c r="E25" s="22">
        <f t="shared" si="2"/>
        <v>0</v>
      </c>
      <c r="F25" s="173">
        <f t="shared" si="4"/>
        <v>157.267</v>
      </c>
      <c r="G25" s="173">
        <f t="shared" si="3"/>
        <v>25.971</v>
      </c>
      <c r="H25" s="295">
        <v>131296</v>
      </c>
      <c r="I25" s="224">
        <v>102490.26512102981</v>
      </c>
      <c r="J25" s="224">
        <v>160101.73487897019</v>
      </c>
    </row>
    <row r="26" spans="1:10" s="257" customFormat="1" x14ac:dyDescent="0.2">
      <c r="A26" s="90" t="s">
        <v>63</v>
      </c>
      <c r="B26" s="91">
        <v>107556</v>
      </c>
      <c r="C26" s="27">
        <f t="shared" si="0"/>
        <v>44059</v>
      </c>
      <c r="D26" s="28">
        <f t="shared" si="1"/>
        <v>69.38753011953321</v>
      </c>
      <c r="E26" s="22">
        <f>IF(B26&lt;I26,-1,IF(B26&gt;J26,1,0))</f>
        <v>1</v>
      </c>
      <c r="F26" s="173">
        <f t="shared" si="4"/>
        <v>107.556</v>
      </c>
      <c r="G26" s="173">
        <f t="shared" si="3"/>
        <v>44.058999999999997</v>
      </c>
      <c r="H26" s="295">
        <v>63497</v>
      </c>
      <c r="I26" s="224">
        <v>47709.006293205995</v>
      </c>
      <c r="J26" s="224">
        <v>79284.993706794005</v>
      </c>
    </row>
    <row r="27" spans="1:10" x14ac:dyDescent="0.2">
      <c r="A27" s="90"/>
      <c r="B27" s="91" t="s">
        <v>264</v>
      </c>
      <c r="C27" s="20"/>
      <c r="D27" s="21"/>
      <c r="E27" s="22"/>
      <c r="F27" s="171"/>
      <c r="G27" s="172"/>
      <c r="H27" s="295"/>
      <c r="I27" s="293"/>
      <c r="J27" s="293"/>
    </row>
    <row r="28" spans="1:10" x14ac:dyDescent="0.2">
      <c r="A28" s="88" t="s">
        <v>7</v>
      </c>
      <c r="B28" s="89">
        <v>6855</v>
      </c>
      <c r="C28" s="25">
        <f>B28-H28</f>
        <v>191</v>
      </c>
      <c r="D28" s="21">
        <f>C28/H28*100</f>
        <v>2.8661464585834335</v>
      </c>
      <c r="E28" s="22">
        <v>0</v>
      </c>
      <c r="F28" s="171"/>
      <c r="G28" s="172"/>
      <c r="H28" s="292">
        <v>6664</v>
      </c>
      <c r="I28" s="223">
        <v>1025.9517997897692</v>
      </c>
      <c r="J28" s="223">
        <v>12302.048200210231</v>
      </c>
    </row>
    <row r="29" spans="1:10" x14ac:dyDescent="0.2">
      <c r="A29" s="92"/>
      <c r="B29" s="91"/>
      <c r="C29" s="19"/>
      <c r="D29" s="28"/>
      <c r="E29" s="22"/>
      <c r="F29" s="22"/>
      <c r="G29" s="22"/>
      <c r="H29" s="295"/>
      <c r="I29" s="293"/>
      <c r="J29" s="293"/>
    </row>
    <row r="30" spans="1:10" x14ac:dyDescent="0.2">
      <c r="A30" s="93" t="s">
        <v>206</v>
      </c>
      <c r="B30" s="94">
        <v>1578883</v>
      </c>
      <c r="C30" s="13">
        <f>B30-H30</f>
        <v>202352</v>
      </c>
      <c r="D30" s="14">
        <f>C30/H30*100</f>
        <v>14.700141151924656</v>
      </c>
      <c r="E30" s="15">
        <f>IF(B30&lt;I30,-1,IF(B30&gt;J30,1,0))</f>
        <v>1</v>
      </c>
      <c r="F30" s="22"/>
      <c r="G30" s="22"/>
      <c r="H30" s="292">
        <v>1376531</v>
      </c>
      <c r="I30" s="223">
        <v>1269204.9186682168</v>
      </c>
      <c r="J30" s="223">
        <v>1483857.0813317832</v>
      </c>
    </row>
    <row r="31" spans="1:10" x14ac:dyDescent="0.2">
      <c r="A31" s="92"/>
      <c r="B31" s="91"/>
      <c r="C31" s="19"/>
      <c r="D31" s="28"/>
      <c r="E31" s="22"/>
      <c r="F31" s="22"/>
      <c r="G31" s="22"/>
      <c r="H31" s="292"/>
      <c r="I31" s="223"/>
      <c r="J31" s="223"/>
    </row>
    <row r="32" spans="1:10" x14ac:dyDescent="0.2">
      <c r="A32" s="186" t="s">
        <v>207</v>
      </c>
      <c r="B32" s="91">
        <v>16933</v>
      </c>
      <c r="C32" s="27">
        <f t="shared" ref="C32:C41" si="5">B32-H32</f>
        <v>3851</v>
      </c>
      <c r="D32" s="28">
        <f t="shared" ref="D32:D41" si="6">C32/H32*100</f>
        <v>29.437394893747133</v>
      </c>
      <c r="E32" s="22">
        <f t="shared" ref="E32:E40" si="7">IF(B32&lt;I32,-1,IF(B32&gt;J32,1,0))</f>
        <v>0</v>
      </c>
      <c r="F32" s="22"/>
      <c r="G32" s="22"/>
      <c r="H32" s="295">
        <v>13082</v>
      </c>
      <c r="I32" s="224">
        <v>4981.0596052273995</v>
      </c>
      <c r="J32" s="224">
        <v>21182.940394772602</v>
      </c>
    </row>
    <row r="33" spans="1:10" x14ac:dyDescent="0.2">
      <c r="A33" s="96" t="s">
        <v>208</v>
      </c>
      <c r="B33" s="91">
        <v>241383</v>
      </c>
      <c r="C33" s="27">
        <f t="shared" si="5"/>
        <v>36330</v>
      </c>
      <c r="D33" s="28">
        <f t="shared" si="6"/>
        <v>17.717370631007594</v>
      </c>
      <c r="E33" s="22">
        <f t="shared" si="7"/>
        <v>1</v>
      </c>
      <c r="F33" s="22"/>
      <c r="G33" s="22"/>
      <c r="H33" s="295">
        <v>205053</v>
      </c>
      <c r="I33" s="224">
        <v>173072.52591493729</v>
      </c>
      <c r="J33" s="224">
        <v>237033.47408506271</v>
      </c>
    </row>
    <row r="34" spans="1:10" x14ac:dyDescent="0.2">
      <c r="A34" s="96" t="s">
        <v>209</v>
      </c>
      <c r="B34" s="91">
        <v>182528</v>
      </c>
      <c r="C34" s="27">
        <f t="shared" si="5"/>
        <v>35476</v>
      </c>
      <c r="D34" s="28">
        <f t="shared" si="6"/>
        <v>24.124799390691727</v>
      </c>
      <c r="E34" s="22">
        <f t="shared" si="7"/>
        <v>1</v>
      </c>
      <c r="F34" s="22"/>
      <c r="G34" s="22"/>
      <c r="H34" s="295">
        <v>147052</v>
      </c>
      <c r="I34" s="224">
        <v>118768.12614774535</v>
      </c>
      <c r="J34" s="224">
        <v>175335.87385225465</v>
      </c>
    </row>
    <row r="35" spans="1:10" x14ac:dyDescent="0.2">
      <c r="A35" s="96" t="s">
        <v>210</v>
      </c>
      <c r="B35" s="91">
        <v>129092</v>
      </c>
      <c r="C35" s="27">
        <f t="shared" si="5"/>
        <v>12095</v>
      </c>
      <c r="D35" s="28">
        <f t="shared" si="6"/>
        <v>10.337871911245587</v>
      </c>
      <c r="E35" s="22">
        <f t="shared" si="7"/>
        <v>0</v>
      </c>
      <c r="F35" s="22"/>
      <c r="G35" s="22"/>
      <c r="H35" s="295">
        <v>116997</v>
      </c>
      <c r="I35" s="224">
        <v>95711.738131092687</v>
      </c>
      <c r="J35" s="224">
        <v>138282.26186890731</v>
      </c>
    </row>
    <row r="36" spans="1:10" ht="20.399999999999999" x14ac:dyDescent="0.2">
      <c r="A36" s="96" t="s">
        <v>211</v>
      </c>
      <c r="B36" s="91">
        <v>322495</v>
      </c>
      <c r="C36" s="27">
        <f t="shared" si="5"/>
        <v>26416</v>
      </c>
      <c r="D36" s="28">
        <f t="shared" si="6"/>
        <v>8.9219431300429939</v>
      </c>
      <c r="E36" s="22">
        <f t="shared" si="7"/>
        <v>0</v>
      </c>
      <c r="F36" s="22"/>
      <c r="G36" s="22"/>
      <c r="H36" s="296">
        <v>296079</v>
      </c>
      <c r="I36" s="227">
        <v>259755.06689490122</v>
      </c>
      <c r="J36" s="227">
        <v>332402.93310509878</v>
      </c>
    </row>
    <row r="37" spans="1:10" ht="20.399999999999999" x14ac:dyDescent="0.2">
      <c r="A37" s="96" t="s">
        <v>212</v>
      </c>
      <c r="B37" s="91">
        <v>19206</v>
      </c>
      <c r="C37" s="27">
        <f t="shared" si="5"/>
        <v>-9925</v>
      </c>
      <c r="D37" s="28">
        <f t="shared" si="6"/>
        <v>-34.070234458137378</v>
      </c>
      <c r="E37" s="22">
        <f t="shared" si="7"/>
        <v>0</v>
      </c>
      <c r="F37" s="22"/>
      <c r="G37" s="22"/>
      <c r="H37" s="296">
        <v>29131</v>
      </c>
      <c r="I37" s="227">
        <v>17717.413559322464</v>
      </c>
      <c r="J37" s="227">
        <v>40544.586440677536</v>
      </c>
    </row>
    <row r="38" spans="1:10" ht="20.399999999999999" x14ac:dyDescent="0.2">
      <c r="A38" s="96" t="s">
        <v>213</v>
      </c>
      <c r="B38" s="91">
        <v>216430</v>
      </c>
      <c r="C38" s="27">
        <f t="shared" si="5"/>
        <v>27974</v>
      </c>
      <c r="D38" s="28">
        <f t="shared" si="6"/>
        <v>14.843783164239928</v>
      </c>
      <c r="E38" s="22">
        <f t="shared" si="7"/>
        <v>0</v>
      </c>
      <c r="F38" s="22"/>
      <c r="G38" s="22"/>
      <c r="H38" s="296">
        <v>188456</v>
      </c>
      <c r="I38" s="227">
        <v>153270.99940886136</v>
      </c>
      <c r="J38" s="227">
        <v>223641.00059113864</v>
      </c>
    </row>
    <row r="39" spans="1:10" ht="20.399999999999999" x14ac:dyDescent="0.2">
      <c r="A39" s="96" t="s">
        <v>214</v>
      </c>
      <c r="B39" s="91">
        <v>130790</v>
      </c>
      <c r="C39" s="27">
        <f t="shared" si="5"/>
        <v>13692</v>
      </c>
      <c r="D39" s="28">
        <f t="shared" si="6"/>
        <v>11.692770158328921</v>
      </c>
      <c r="E39" s="22">
        <f t="shared" si="7"/>
        <v>0</v>
      </c>
      <c r="F39" s="22"/>
      <c r="G39" s="22"/>
      <c r="H39" s="296">
        <v>117098</v>
      </c>
      <c r="I39" s="227">
        <v>94518.000241295347</v>
      </c>
      <c r="J39" s="227">
        <v>139677.99975870465</v>
      </c>
    </row>
    <row r="40" spans="1:10" x14ac:dyDescent="0.2">
      <c r="A40" s="186" t="s">
        <v>215</v>
      </c>
      <c r="B40" s="91">
        <v>314541</v>
      </c>
      <c r="C40" s="27">
        <f t="shared" si="5"/>
        <v>57020</v>
      </c>
      <c r="D40" s="28">
        <f t="shared" si="6"/>
        <v>22.141883574543435</v>
      </c>
      <c r="E40" s="22">
        <f t="shared" si="7"/>
        <v>1</v>
      </c>
      <c r="F40" s="22"/>
      <c r="G40" s="22"/>
      <c r="H40" s="295">
        <v>257521</v>
      </c>
      <c r="I40" s="224">
        <v>223188.23529733915</v>
      </c>
      <c r="J40" s="224">
        <v>291853.76470266085</v>
      </c>
    </row>
    <row r="41" spans="1:10" x14ac:dyDescent="0.2">
      <c r="A41" s="186" t="s">
        <v>10</v>
      </c>
      <c r="B41" s="91">
        <v>5485</v>
      </c>
      <c r="C41" s="27">
        <f t="shared" si="5"/>
        <v>-577</v>
      </c>
      <c r="D41" s="28">
        <f t="shared" si="6"/>
        <v>-9.518310788518642</v>
      </c>
      <c r="E41" s="22">
        <v>0</v>
      </c>
      <c r="F41" s="22"/>
      <c r="G41" s="22"/>
      <c r="H41" s="295">
        <v>6062</v>
      </c>
      <c r="I41" s="224">
        <v>0</v>
      </c>
      <c r="J41" s="224">
        <v>12962.989075168724</v>
      </c>
    </row>
    <row r="42" spans="1:10" x14ac:dyDescent="0.2">
      <c r="A42" s="92"/>
      <c r="B42" s="91"/>
      <c r="C42" s="19"/>
      <c r="D42" s="28"/>
      <c r="E42" s="22"/>
      <c r="F42" s="22"/>
      <c r="G42" s="22"/>
      <c r="H42" s="295"/>
      <c r="I42" s="293"/>
      <c r="J42" s="293"/>
    </row>
    <row r="43" spans="1:10" x14ac:dyDescent="0.2">
      <c r="A43" s="93" t="s">
        <v>216</v>
      </c>
      <c r="B43" s="94">
        <v>1578883</v>
      </c>
      <c r="C43" s="13">
        <f>B43-H43</f>
        <v>202352</v>
      </c>
      <c r="D43" s="14">
        <f>C43/H43*100</f>
        <v>14.700141151924656</v>
      </c>
      <c r="E43" s="15">
        <f>IF(B43&lt;I43,-1,IF(B43&gt;J43,1,0))</f>
        <v>1</v>
      </c>
      <c r="F43" s="15"/>
      <c r="G43" s="15"/>
      <c r="H43" s="292">
        <v>1376531</v>
      </c>
      <c r="I43" s="221">
        <v>1269204.9186682168</v>
      </c>
      <c r="J43" s="221">
        <v>1483857.0813317832</v>
      </c>
    </row>
    <row r="44" spans="1:10" x14ac:dyDescent="0.2">
      <c r="A44" s="95"/>
      <c r="B44" s="91" t="s">
        <v>264</v>
      </c>
      <c r="C44" s="19"/>
      <c r="D44" s="28"/>
      <c r="E44" s="22"/>
      <c r="F44" s="22"/>
      <c r="G44" s="22"/>
      <c r="H44" s="292"/>
      <c r="I44" s="293"/>
      <c r="J44" s="293"/>
    </row>
    <row r="45" spans="1:10" ht="12" x14ac:dyDescent="0.2">
      <c r="A45" s="96" t="s">
        <v>123</v>
      </c>
      <c r="B45" s="91">
        <v>440844</v>
      </c>
      <c r="C45" s="27">
        <f>B45-H45</f>
        <v>75657</v>
      </c>
      <c r="D45" s="28">
        <f>C45/H45*100</f>
        <v>20.717331120768264</v>
      </c>
      <c r="E45" s="22">
        <f>IF(B45&lt;I45,-1,IF(B45&gt;J45,1,0))</f>
        <v>1</v>
      </c>
      <c r="F45" s="173">
        <f t="shared" ref="F45:G47" si="8">+B45/1000</f>
        <v>440.84399999999999</v>
      </c>
      <c r="G45" s="173">
        <f t="shared" si="8"/>
        <v>75.656999999999996</v>
      </c>
      <c r="H45" s="295">
        <v>365187</v>
      </c>
      <c r="I45" s="224">
        <v>316894.00654295372</v>
      </c>
      <c r="J45" s="224">
        <v>413479.99345704628</v>
      </c>
    </row>
    <row r="46" spans="1:10" ht="12" x14ac:dyDescent="0.2">
      <c r="A46" s="96" t="s">
        <v>124</v>
      </c>
      <c r="B46" s="91">
        <v>818013</v>
      </c>
      <c r="C46" s="27">
        <f>B46-H46</f>
        <v>70252</v>
      </c>
      <c r="D46" s="28">
        <f>C46/H46*100</f>
        <v>9.3949804817314622</v>
      </c>
      <c r="E46" s="22">
        <f>IF(B46&lt;I46,-1,IF(B46&gt;J46,1,0))</f>
        <v>0</v>
      </c>
      <c r="F46" s="173">
        <f t="shared" si="8"/>
        <v>818.01300000000003</v>
      </c>
      <c r="G46" s="173">
        <f t="shared" si="8"/>
        <v>70.251999999999995</v>
      </c>
      <c r="H46" s="295">
        <v>747761</v>
      </c>
      <c r="I46" s="224">
        <v>674009.24852192623</v>
      </c>
      <c r="J46" s="224">
        <v>821512.75147807377</v>
      </c>
    </row>
    <row r="47" spans="1:10" x14ac:dyDescent="0.2">
      <c r="A47" s="96" t="s">
        <v>12</v>
      </c>
      <c r="B47" s="91">
        <v>314541</v>
      </c>
      <c r="C47" s="27">
        <f>B47-H47</f>
        <v>57020</v>
      </c>
      <c r="D47" s="28">
        <f>C47/H47*100</f>
        <v>22.141883574543435</v>
      </c>
      <c r="E47" s="22">
        <f>IF(B47&lt;I47,-1,IF(B47&gt;J47,1,0))</f>
        <v>1</v>
      </c>
      <c r="F47" s="173">
        <f t="shared" si="8"/>
        <v>314.541</v>
      </c>
      <c r="G47" s="173">
        <f t="shared" si="8"/>
        <v>57.02</v>
      </c>
      <c r="H47" s="295">
        <v>257521</v>
      </c>
      <c r="I47" s="224">
        <v>223186.74555283878</v>
      </c>
      <c r="J47" s="224">
        <v>291855.25444716122</v>
      </c>
    </row>
    <row r="48" spans="1:10" x14ac:dyDescent="0.2">
      <c r="A48" s="96" t="s">
        <v>10</v>
      </c>
      <c r="B48" s="91">
        <v>5485</v>
      </c>
      <c r="C48" s="27">
        <f>B48-H48</f>
        <v>-577</v>
      </c>
      <c r="D48" s="28">
        <f>C48/H48*100</f>
        <v>-9.518310788518642</v>
      </c>
      <c r="E48" s="22">
        <v>0</v>
      </c>
      <c r="F48" s="173"/>
      <c r="G48" s="173"/>
      <c r="H48" s="295">
        <v>6062</v>
      </c>
      <c r="I48" s="224">
        <v>0</v>
      </c>
      <c r="J48" s="224">
        <v>12962.945519479956</v>
      </c>
    </row>
    <row r="49" spans="1:10" x14ac:dyDescent="0.2">
      <c r="A49" s="92"/>
      <c r="B49" s="91"/>
      <c r="C49" s="20"/>
      <c r="D49" s="21"/>
      <c r="E49" s="22"/>
      <c r="F49" s="22"/>
      <c r="G49" s="22"/>
      <c r="H49" s="295"/>
      <c r="I49" s="293"/>
      <c r="J49" s="293"/>
    </row>
    <row r="50" spans="1:10" x14ac:dyDescent="0.2">
      <c r="A50" s="93" t="s">
        <v>217</v>
      </c>
      <c r="B50" s="94">
        <v>1578883</v>
      </c>
      <c r="C50" s="13">
        <f>B50-H50</f>
        <v>202352</v>
      </c>
      <c r="D50" s="14">
        <f>C50/H50*100</f>
        <v>14.700141151924656</v>
      </c>
      <c r="E50" s="15">
        <f>IF(B50&lt;I50,-1,IF(B50&gt;J50,1,0))</f>
        <v>1</v>
      </c>
      <c r="F50" s="15"/>
      <c r="G50" s="15"/>
      <c r="H50" s="292">
        <v>1376531</v>
      </c>
      <c r="I50" s="221">
        <v>1269204.9186682168</v>
      </c>
      <c r="J50" s="221">
        <v>1483857.0813317832</v>
      </c>
    </row>
    <row r="51" spans="1:10" x14ac:dyDescent="0.2">
      <c r="A51" s="95"/>
      <c r="B51" s="91"/>
      <c r="C51" s="19"/>
      <c r="D51" s="28"/>
      <c r="E51" s="22"/>
      <c r="F51" s="22"/>
      <c r="G51" s="22"/>
      <c r="H51" s="292"/>
      <c r="I51" s="293"/>
      <c r="J51" s="293"/>
    </row>
    <row r="52" spans="1:10" s="257" customFormat="1" x14ac:dyDescent="0.2">
      <c r="A52" s="96" t="s">
        <v>8</v>
      </c>
      <c r="B52" s="91">
        <v>237494</v>
      </c>
      <c r="C52" s="27">
        <f>B52-H52</f>
        <v>25719</v>
      </c>
      <c r="D52" s="28">
        <f>C52/H52*100</f>
        <v>12.144492976035886</v>
      </c>
      <c r="E52" s="22">
        <f>IF(B52&lt;I52,-1,IF(B52&gt;J52,1,0))</f>
        <v>0</v>
      </c>
      <c r="F52" s="22"/>
      <c r="G52" s="22"/>
      <c r="H52" s="295">
        <v>211775</v>
      </c>
      <c r="I52" s="224">
        <v>180837.07125920203</v>
      </c>
      <c r="J52" s="224">
        <v>242712.92874079797</v>
      </c>
    </row>
    <row r="53" spans="1:10" x14ac:dyDescent="0.2">
      <c r="A53" s="96" t="s">
        <v>9</v>
      </c>
      <c r="B53" s="91">
        <v>1341389</v>
      </c>
      <c r="C53" s="27">
        <f>B53-H53</f>
        <v>176633</v>
      </c>
      <c r="D53" s="28">
        <f>C53/H53*100</f>
        <v>15.164807049716849</v>
      </c>
      <c r="E53" s="22">
        <f>IF(B53&lt;I53,-1,IF(B53&gt;J53,1,0))</f>
        <v>1</v>
      </c>
      <c r="F53" s="22"/>
      <c r="G53" s="22"/>
      <c r="H53" s="295">
        <v>1164756</v>
      </c>
      <c r="I53" s="224">
        <v>1064324.4206498887</v>
      </c>
      <c r="J53" s="224">
        <v>1265187.5793501113</v>
      </c>
    </row>
    <row r="54" spans="1:10" x14ac:dyDescent="0.2">
      <c r="A54" s="96" t="s">
        <v>10</v>
      </c>
      <c r="B54" s="91">
        <v>0</v>
      </c>
      <c r="C54" s="27">
        <v>0</v>
      </c>
      <c r="D54" s="28" t="s">
        <v>168</v>
      </c>
      <c r="E54" s="22">
        <v>0</v>
      </c>
      <c r="F54" s="22"/>
      <c r="G54" s="22"/>
      <c r="H54" s="297" t="s">
        <v>168</v>
      </c>
      <c r="I54" s="232" t="s">
        <v>168</v>
      </c>
      <c r="J54" s="232" t="s">
        <v>168</v>
      </c>
    </row>
    <row r="55" spans="1:10" x14ac:dyDescent="0.2">
      <c r="A55" s="92"/>
      <c r="B55" s="91"/>
      <c r="C55" s="19"/>
      <c r="D55" s="28"/>
      <c r="E55" s="22"/>
      <c r="F55" s="22"/>
      <c r="G55" s="22"/>
      <c r="H55" s="295"/>
      <c r="I55" s="293"/>
      <c r="J55" s="293"/>
    </row>
    <row r="56" spans="1:10" x14ac:dyDescent="0.2">
      <c r="A56" s="11" t="s">
        <v>218</v>
      </c>
      <c r="B56" s="97">
        <v>1578883</v>
      </c>
      <c r="C56" s="13">
        <f>B56-H56</f>
        <v>202352</v>
      </c>
      <c r="D56" s="14">
        <f>C56/H56*100</f>
        <v>14.700141151924656</v>
      </c>
      <c r="E56" s="15">
        <f>IF(B56&lt;I56,-1,IF(B56&gt;J56,1,0))</f>
        <v>1</v>
      </c>
      <c r="F56" s="15"/>
      <c r="G56" s="15"/>
      <c r="H56" s="292">
        <v>1376531</v>
      </c>
      <c r="I56" s="221">
        <v>1269204.9186682168</v>
      </c>
      <c r="J56" s="221">
        <v>1483857.0813317832</v>
      </c>
    </row>
    <row r="57" spans="1:10" x14ac:dyDescent="0.2">
      <c r="A57" s="18"/>
      <c r="B57" s="98"/>
      <c r="C57" s="19"/>
      <c r="D57" s="28"/>
      <c r="E57" s="22"/>
      <c r="F57" s="22"/>
      <c r="G57" s="22"/>
      <c r="H57" s="292"/>
      <c r="I57" s="293"/>
      <c r="J57" s="293"/>
    </row>
    <row r="58" spans="1:10" x14ac:dyDescent="0.2">
      <c r="A58" s="34" t="s">
        <v>13</v>
      </c>
      <c r="B58" s="98">
        <v>1182950</v>
      </c>
      <c r="C58" s="27">
        <f>B58-H58</f>
        <v>207071</v>
      </c>
      <c r="D58" s="28">
        <f>C58/H58*100</f>
        <v>21.218921608109202</v>
      </c>
      <c r="E58" s="22">
        <f>IF(B58&lt;I58,-1,IF(B58&gt;J58,1,0))</f>
        <v>1</v>
      </c>
      <c r="F58" s="173">
        <f t="shared" ref="F58:G61" si="9">+B58/1000</f>
        <v>1182.95</v>
      </c>
      <c r="G58" s="173">
        <f t="shared" si="9"/>
        <v>207.071</v>
      </c>
      <c r="H58" s="295">
        <v>975879</v>
      </c>
      <c r="I58" s="224">
        <v>903110.40724318009</v>
      </c>
      <c r="J58" s="224">
        <v>1048647.5927568199</v>
      </c>
    </row>
    <row r="59" spans="1:10" s="257" customFormat="1" x14ac:dyDescent="0.2">
      <c r="A59" s="34" t="s">
        <v>11</v>
      </c>
      <c r="B59" s="98">
        <v>332280</v>
      </c>
      <c r="C59" s="27">
        <f>B59-H59</f>
        <v>954</v>
      </c>
      <c r="D59" s="28">
        <f>C59/H59*100</f>
        <v>0.28793393817569402</v>
      </c>
      <c r="E59" s="22">
        <f t="shared" ref="E59:E61" si="10">IF(B59&lt;I59,-1,IF(B59&gt;J59,1,0))</f>
        <v>0</v>
      </c>
      <c r="F59" s="173">
        <f t="shared" si="9"/>
        <v>332.28</v>
      </c>
      <c r="G59" s="173">
        <f t="shared" si="9"/>
        <v>0.95399999999999996</v>
      </c>
      <c r="H59" s="295">
        <v>331326</v>
      </c>
      <c r="I59" s="224">
        <v>281653.39497880434</v>
      </c>
      <c r="J59" s="224">
        <v>380998.60502119566</v>
      </c>
    </row>
    <row r="60" spans="1:10" s="257" customFormat="1" x14ac:dyDescent="0.2">
      <c r="A60" s="34" t="s">
        <v>14</v>
      </c>
      <c r="B60" s="98">
        <v>44008</v>
      </c>
      <c r="C60" s="27">
        <f>B60-H60</f>
        <v>3010</v>
      </c>
      <c r="D60" s="28">
        <f>C60/H60*100</f>
        <v>7.3418215522708428</v>
      </c>
      <c r="E60" s="22">
        <f t="shared" si="10"/>
        <v>0</v>
      </c>
      <c r="F60" s="173">
        <f t="shared" si="9"/>
        <v>44.008000000000003</v>
      </c>
      <c r="G60" s="173">
        <f t="shared" si="9"/>
        <v>3.01</v>
      </c>
      <c r="H60" s="295">
        <v>40998</v>
      </c>
      <c r="I60" s="224">
        <v>29032.776743249633</v>
      </c>
      <c r="J60" s="224">
        <v>52963.223256750367</v>
      </c>
    </row>
    <row r="61" spans="1:10" ht="12.6" thickBot="1" x14ac:dyDescent="0.25">
      <c r="A61" s="34" t="s">
        <v>159</v>
      </c>
      <c r="B61" s="98">
        <v>19645</v>
      </c>
      <c r="C61" s="27">
        <f>B61-H61</f>
        <v>-8683</v>
      </c>
      <c r="D61" s="28">
        <f>C61/H61*100</f>
        <v>-30.651652075684833</v>
      </c>
      <c r="E61" s="22">
        <f t="shared" si="10"/>
        <v>0</v>
      </c>
      <c r="F61" s="173">
        <f t="shared" si="9"/>
        <v>19.645</v>
      </c>
      <c r="G61" s="173">
        <f t="shared" si="9"/>
        <v>-8.6829999999999998</v>
      </c>
      <c r="H61" s="234">
        <v>28328</v>
      </c>
      <c r="I61" s="233">
        <v>14216.48690606846</v>
      </c>
      <c r="J61" s="233">
        <v>42439.513093931542</v>
      </c>
    </row>
    <row r="62" spans="1:10" x14ac:dyDescent="0.2">
      <c r="A62" s="359" t="s">
        <v>46</v>
      </c>
      <c r="B62" s="359"/>
      <c r="C62" s="359"/>
      <c r="D62" s="359"/>
      <c r="E62" s="359"/>
      <c r="F62" s="174"/>
      <c r="G62" s="174"/>
      <c r="H62" s="257"/>
      <c r="I62" s="257"/>
      <c r="J62" s="257"/>
    </row>
    <row r="63" spans="1:10" x14ac:dyDescent="0.2">
      <c r="A63" s="357" t="s">
        <v>47</v>
      </c>
      <c r="B63" s="357"/>
      <c r="C63" s="357"/>
      <c r="D63" s="357"/>
      <c r="E63" s="357"/>
      <c r="F63" s="175"/>
      <c r="G63" s="175"/>
      <c r="H63" s="257"/>
      <c r="I63" s="257"/>
      <c r="J63" s="257"/>
    </row>
    <row r="64" spans="1:10" x14ac:dyDescent="0.2">
      <c r="A64" s="357" t="s">
        <v>170</v>
      </c>
      <c r="B64" s="357"/>
      <c r="C64" s="357"/>
      <c r="D64" s="357"/>
      <c r="E64" s="357"/>
      <c r="F64" s="175"/>
      <c r="G64" s="175"/>
      <c r="H64" s="257"/>
      <c r="I64" s="257"/>
      <c r="J64" s="257"/>
    </row>
    <row r="65" spans="1:7" x14ac:dyDescent="0.2">
      <c r="A65" s="358" t="s">
        <v>48</v>
      </c>
      <c r="B65" s="358"/>
      <c r="C65" s="358"/>
      <c r="D65" s="358"/>
      <c r="E65" s="358"/>
      <c r="F65" s="175"/>
      <c r="G65" s="175"/>
    </row>
    <row r="66" spans="1:7" x14ac:dyDescent="0.2">
      <c r="A66" s="357" t="s">
        <v>160</v>
      </c>
      <c r="B66" s="357"/>
      <c r="C66" s="357"/>
      <c r="D66" s="357"/>
      <c r="E66" s="357"/>
      <c r="F66" s="175"/>
      <c r="G66" s="175"/>
    </row>
    <row r="67" spans="1:7" x14ac:dyDescent="0.2">
      <c r="A67" s="357" t="s">
        <v>157</v>
      </c>
      <c r="B67" s="357"/>
      <c r="C67" s="357"/>
      <c r="D67" s="357"/>
      <c r="E67" s="357"/>
      <c r="F67" s="175"/>
      <c r="G67" s="175"/>
    </row>
    <row r="68" spans="1:7" ht="11.25" customHeight="1" x14ac:dyDescent="0.2">
      <c r="A68" s="343" t="s">
        <v>235</v>
      </c>
      <c r="B68" s="343"/>
      <c r="C68" s="343"/>
      <c r="D68" s="343"/>
      <c r="E68" s="343"/>
      <c r="F68" s="174"/>
      <c r="G68" s="174"/>
    </row>
    <row r="69" spans="1:7" hidden="1" x14ac:dyDescent="0.2">
      <c r="A69" s="77">
        <v>1</v>
      </c>
      <c r="B69" s="77">
        <v>-1</v>
      </c>
      <c r="C69" s="77">
        <v>0</v>
      </c>
      <c r="D69" s="257"/>
      <c r="E69" s="1"/>
      <c r="F69" s="22"/>
      <c r="G69" s="22"/>
    </row>
    <row r="70" spans="1:7" x14ac:dyDescent="0.2">
      <c r="A70" s="257"/>
      <c r="B70" s="257"/>
      <c r="C70" s="257"/>
      <c r="D70" s="257"/>
      <c r="E70" s="1"/>
      <c r="F70" s="22"/>
      <c r="G70" s="22"/>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F56:G56 F52:G54 F50:G50 F43:G43">
    <cfRule type="iconSet" priority="3">
      <iconSet iconSet="3Arrows" showValue="0">
        <cfvo type="percent" val="0"/>
        <cfvo type="percent" val="33"/>
        <cfvo type="percent" val="67"/>
      </iconSet>
    </cfRule>
  </conditionalFormatting>
  <conditionalFormatting sqref="A69:C69 E56 E52:E54 E50 E45:E48 E43 E12:E15 E9:E10 E7 E17:E41 E58:E61">
    <cfRule type="iconSet" priority="4">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70"/>
  <sheetViews>
    <sheetView view="pageBreakPreview" zoomScaleNormal="100" zoomScaleSheetLayoutView="100" workbookViewId="0">
      <selection activeCell="H7" sqref="H7"/>
    </sheetView>
  </sheetViews>
  <sheetFormatPr baseColWidth="10" defaultColWidth="11.44140625" defaultRowHeight="10.199999999999999" x14ac:dyDescent="0.2"/>
  <cols>
    <col min="1" max="1" width="34.88671875" style="10" customWidth="1"/>
    <col min="2" max="4" width="9.33203125" style="10" customWidth="1"/>
    <col min="5" max="5" width="20.6640625" style="10" customWidth="1"/>
    <col min="6" max="6" width="10.109375" style="10" customWidth="1"/>
    <col min="7" max="7" width="4.5546875" style="10" bestFit="1" customWidth="1"/>
    <col min="8" max="8" width="11.44140625" style="10" customWidth="1"/>
    <col min="9" max="9" width="10" style="10" customWidth="1"/>
    <col min="10" max="10" width="11.44140625" style="10" customWidth="1"/>
    <col min="11" max="16384" width="11.44140625" style="10"/>
  </cols>
  <sheetData>
    <row r="1" spans="1:10" x14ac:dyDescent="0.2">
      <c r="A1" s="331" t="s">
        <v>241</v>
      </c>
      <c r="B1" s="331"/>
      <c r="C1" s="331"/>
      <c r="D1" s="331"/>
      <c r="E1" s="331"/>
      <c r="F1" s="169"/>
      <c r="G1" s="169"/>
      <c r="H1" s="257"/>
      <c r="I1" s="257"/>
      <c r="J1" s="257"/>
    </row>
    <row r="2" spans="1:10" x14ac:dyDescent="0.2">
      <c r="A2" s="331" t="s">
        <v>75</v>
      </c>
      <c r="B2" s="331"/>
      <c r="C2" s="331"/>
      <c r="D2" s="331"/>
      <c r="E2" s="331"/>
      <c r="F2" s="169"/>
      <c r="G2" s="169"/>
      <c r="H2" s="257"/>
      <c r="I2" s="257"/>
      <c r="J2" s="257"/>
    </row>
    <row r="3" spans="1:10" ht="10.8" thickBot="1" x14ac:dyDescent="0.25">
      <c r="A3" s="332" t="s">
        <v>261</v>
      </c>
      <c r="B3" s="332"/>
      <c r="C3" s="332"/>
      <c r="D3" s="332"/>
      <c r="E3" s="332"/>
      <c r="F3" s="170"/>
      <c r="G3" s="170"/>
      <c r="H3" s="328" t="s">
        <v>233</v>
      </c>
      <c r="I3" s="328"/>
      <c r="J3" s="328"/>
    </row>
    <row r="4" spans="1:10" x14ac:dyDescent="0.2">
      <c r="A4" s="350" t="s">
        <v>120</v>
      </c>
      <c r="B4" s="3" t="s">
        <v>262</v>
      </c>
      <c r="C4" s="351" t="s">
        <v>78</v>
      </c>
      <c r="D4" s="351"/>
      <c r="E4" s="352" t="s">
        <v>112</v>
      </c>
      <c r="F4" s="338" t="s">
        <v>205</v>
      </c>
      <c r="G4" s="339"/>
      <c r="H4" s="353" t="s">
        <v>231</v>
      </c>
      <c r="I4" s="348" t="s">
        <v>79</v>
      </c>
      <c r="J4" s="349"/>
    </row>
    <row r="5" spans="1:10" ht="13.5" customHeight="1" thickBot="1" x14ac:dyDescent="0.25">
      <c r="A5" s="347"/>
      <c r="B5" s="6" t="s">
        <v>263</v>
      </c>
      <c r="C5" s="6" t="s">
        <v>53</v>
      </c>
      <c r="D5" s="6" t="s">
        <v>52</v>
      </c>
      <c r="E5" s="336"/>
      <c r="F5" s="160" t="s">
        <v>232</v>
      </c>
      <c r="G5" s="155"/>
      <c r="H5" s="330"/>
      <c r="I5" s="259" t="s">
        <v>80</v>
      </c>
      <c r="J5" s="259" t="s">
        <v>81</v>
      </c>
    </row>
    <row r="6" spans="1:10" x14ac:dyDescent="0.2">
      <c r="A6" s="82"/>
      <c r="B6" s="270"/>
      <c r="C6" s="291"/>
      <c r="D6" s="270"/>
      <c r="E6" s="1"/>
      <c r="F6" s="354"/>
      <c r="G6" s="355"/>
      <c r="H6" s="257"/>
      <c r="I6" s="23"/>
      <c r="J6" s="23"/>
    </row>
    <row r="7" spans="1:10" x14ac:dyDescent="0.2">
      <c r="A7" s="84" t="s">
        <v>1</v>
      </c>
      <c r="B7" s="85">
        <v>514765</v>
      </c>
      <c r="C7" s="13">
        <f>B7-H7</f>
        <v>45187</v>
      </c>
      <c r="D7" s="14">
        <f>C7/H7*100</f>
        <v>9.6228954508090236</v>
      </c>
      <c r="E7" s="15">
        <f>IF(B7&lt;I7,-1,IF(B7&gt;J7,1,0))</f>
        <v>1</v>
      </c>
      <c r="F7" s="173">
        <f>+B7/1000</f>
        <v>514.76499999999999</v>
      </c>
      <c r="G7" s="172">
        <f>+C7/1000</f>
        <v>45.186999999999998</v>
      </c>
      <c r="H7" s="292">
        <v>469578</v>
      </c>
      <c r="I7" s="221">
        <v>448867.88241129857</v>
      </c>
      <c r="J7" s="221">
        <v>490288.11758870143</v>
      </c>
    </row>
    <row r="8" spans="1:10" x14ac:dyDescent="0.2">
      <c r="A8" s="86"/>
      <c r="B8" s="87"/>
      <c r="C8" s="20"/>
      <c r="D8" s="21"/>
      <c r="E8" s="22"/>
      <c r="F8" s="22"/>
      <c r="G8" s="22"/>
      <c r="H8" s="292"/>
      <c r="I8" s="293"/>
      <c r="J8" s="293"/>
    </row>
    <row r="9" spans="1:10" x14ac:dyDescent="0.2">
      <c r="A9" s="88" t="s">
        <v>2</v>
      </c>
      <c r="B9" s="89">
        <v>159318</v>
      </c>
      <c r="C9" s="25">
        <f>B9-H9</f>
        <v>-3911</v>
      </c>
      <c r="D9" s="21">
        <f>C9/H9*100</f>
        <v>-2.3960203150175521</v>
      </c>
      <c r="E9" s="22">
        <f>IF(B9&lt;I9,-1,IF(B9&gt;J9,1,0))</f>
        <v>0</v>
      </c>
      <c r="F9" s="173">
        <f>+B9/1000</f>
        <v>159.31800000000001</v>
      </c>
      <c r="G9" s="173">
        <f>+C9/1000</f>
        <v>-3.911</v>
      </c>
      <c r="H9" s="292">
        <v>163229</v>
      </c>
      <c r="I9" s="223">
        <v>146226.74738815584</v>
      </c>
      <c r="J9" s="223">
        <v>180231.25261184416</v>
      </c>
    </row>
    <row r="10" spans="1:10" x14ac:dyDescent="0.2">
      <c r="A10" s="90" t="s">
        <v>60</v>
      </c>
      <c r="B10" s="91">
        <v>159318</v>
      </c>
      <c r="C10" s="27">
        <f>B10-H10</f>
        <v>-3911</v>
      </c>
      <c r="D10" s="28">
        <f>C10/H10*100</f>
        <v>-2.3960203150175521</v>
      </c>
      <c r="E10" s="294">
        <f>IF(B10&lt;I10,-1,IF(B10&gt;J10,1,0))</f>
        <v>0</v>
      </c>
      <c r="F10" s="171"/>
      <c r="G10" s="172"/>
      <c r="H10" s="295">
        <v>163229</v>
      </c>
      <c r="I10" s="224">
        <v>146226.74738815584</v>
      </c>
      <c r="J10" s="224">
        <v>180231.25261184416</v>
      </c>
    </row>
    <row r="11" spans="1:10" x14ac:dyDescent="0.2">
      <c r="A11" s="90"/>
      <c r="B11" s="91"/>
      <c r="C11" s="19"/>
      <c r="D11" s="28"/>
      <c r="E11" s="22"/>
      <c r="F11" s="171"/>
      <c r="G11" s="172"/>
      <c r="H11" s="295"/>
      <c r="I11" s="293"/>
      <c r="J11" s="293"/>
    </row>
    <row r="12" spans="1:10" s="17" customFormat="1" x14ac:dyDescent="0.2">
      <c r="A12" s="88" t="s">
        <v>3</v>
      </c>
      <c r="B12" s="89">
        <v>75789</v>
      </c>
      <c r="C12" s="25">
        <f>B12-H12</f>
        <v>3890</v>
      </c>
      <c r="D12" s="21">
        <f>C12/H12*100</f>
        <v>5.4103673208250465</v>
      </c>
      <c r="E12" s="202">
        <f>IF(B12&lt;I12,-1,IF(B12&gt;J12,1,0))</f>
        <v>0</v>
      </c>
      <c r="F12" s="173">
        <f>+B12/1000</f>
        <v>75.789000000000001</v>
      </c>
      <c r="G12" s="173">
        <f>+C12/1000</f>
        <v>3.89</v>
      </c>
      <c r="H12" s="292">
        <v>71899</v>
      </c>
      <c r="I12" s="223">
        <v>63507.378714951563</v>
      </c>
      <c r="J12" s="223">
        <v>80290.62128504843</v>
      </c>
    </row>
    <row r="13" spans="1:10" x14ac:dyDescent="0.2">
      <c r="A13" s="90" t="s">
        <v>4</v>
      </c>
      <c r="B13" s="91">
        <v>33973</v>
      </c>
      <c r="C13" s="27">
        <f>B13-H13</f>
        <v>-3196</v>
      </c>
      <c r="D13" s="28">
        <f>C13/H13*100</f>
        <v>-8.5985633188947777</v>
      </c>
      <c r="E13" s="22">
        <f>IF(B13&lt;I13,-1,IF(B13&gt;J13,1,0))</f>
        <v>0</v>
      </c>
      <c r="F13" s="171"/>
      <c r="G13" s="172"/>
      <c r="H13" s="295">
        <v>37169</v>
      </c>
      <c r="I13" s="224">
        <v>31001.500011942433</v>
      </c>
      <c r="J13" s="224">
        <v>43336.499988057563</v>
      </c>
    </row>
    <row r="14" spans="1:10" x14ac:dyDescent="0.2">
      <c r="A14" s="90" t="s">
        <v>5</v>
      </c>
      <c r="B14" s="91">
        <v>34179</v>
      </c>
      <c r="C14" s="27">
        <f>B14-H14</f>
        <v>7427</v>
      </c>
      <c r="D14" s="28">
        <f>C14/H14*100</f>
        <v>27.762410287081341</v>
      </c>
      <c r="E14" s="22">
        <f>IF(B14&lt;I14,-1,IF(B14&gt;J14,1,0))</f>
        <v>1</v>
      </c>
      <c r="F14" s="171"/>
      <c r="G14" s="172"/>
      <c r="H14" s="295">
        <v>26752</v>
      </c>
      <c r="I14" s="224">
        <v>21885.295766487518</v>
      </c>
      <c r="J14" s="224">
        <v>31618.704233512482</v>
      </c>
    </row>
    <row r="15" spans="1:10" ht="12" x14ac:dyDescent="0.2">
      <c r="A15" s="90" t="s">
        <v>121</v>
      </c>
      <c r="B15" s="91">
        <v>7637</v>
      </c>
      <c r="C15" s="27">
        <f>B15-H15</f>
        <v>-341</v>
      </c>
      <c r="D15" s="28">
        <f>C15/H15*100</f>
        <v>-4.2742541990473804</v>
      </c>
      <c r="E15" s="22">
        <f>IF(B15&lt;I15,-1,IF(B15&gt;J15,1,0))</f>
        <v>0</v>
      </c>
      <c r="F15" s="171"/>
      <c r="G15" s="172"/>
      <c r="H15" s="295">
        <v>7978</v>
      </c>
      <c r="I15" s="224">
        <v>5497.1132239158178</v>
      </c>
      <c r="J15" s="224">
        <v>10458.886776084182</v>
      </c>
    </row>
    <row r="16" spans="1:10" x14ac:dyDescent="0.2">
      <c r="A16" s="90"/>
      <c r="B16" s="91"/>
      <c r="C16" s="19"/>
      <c r="D16" s="28"/>
      <c r="E16" s="22"/>
      <c r="F16" s="171"/>
      <c r="G16" s="172"/>
      <c r="H16" s="295"/>
      <c r="I16" s="293"/>
      <c r="J16" s="293"/>
    </row>
    <row r="17" spans="1:10" x14ac:dyDescent="0.2">
      <c r="A17" s="88" t="s">
        <v>54</v>
      </c>
      <c r="B17" s="89">
        <v>278479</v>
      </c>
      <c r="C17" s="25">
        <f t="shared" ref="C17:C26" si="0">B17-H17</f>
        <v>44105</v>
      </c>
      <c r="D17" s="21">
        <f t="shared" ref="D17:D26" si="1">C17/H17*100</f>
        <v>18.818213624378131</v>
      </c>
      <c r="E17" s="22">
        <f>IF(B17&lt;I17,-1,IF(B17&gt;J17,1,0))</f>
        <v>1</v>
      </c>
      <c r="F17" s="173">
        <f>+B17/1000</f>
        <v>278.47899999999998</v>
      </c>
      <c r="G17" s="173">
        <f>+C17/1000</f>
        <v>44.104999999999997</v>
      </c>
      <c r="H17" s="292">
        <v>234374</v>
      </c>
      <c r="I17" s="223">
        <v>217701.24370919267</v>
      </c>
      <c r="J17" s="223">
        <v>251046.75629080733</v>
      </c>
    </row>
    <row r="18" spans="1:10" x14ac:dyDescent="0.2">
      <c r="A18" s="90" t="s">
        <v>70</v>
      </c>
      <c r="B18" s="91">
        <v>68769</v>
      </c>
      <c r="C18" s="27">
        <f t="shared" si="0"/>
        <v>14243</v>
      </c>
      <c r="D18" s="28">
        <f t="shared" si="1"/>
        <v>26.12148332905403</v>
      </c>
      <c r="E18" s="22">
        <f t="shared" ref="E18:E25" si="2">IF(B18&lt;I18,-1,IF(B18&gt;J18,1,0))</f>
        <v>1</v>
      </c>
      <c r="F18" s="173">
        <f>+B18/1000</f>
        <v>68.769000000000005</v>
      </c>
      <c r="G18" s="173">
        <f t="shared" ref="G18:G26" si="3">+C18/1000</f>
        <v>14.243</v>
      </c>
      <c r="H18" s="295">
        <v>54526</v>
      </c>
      <c r="I18" s="224">
        <v>48026.995276957932</v>
      </c>
      <c r="J18" s="224">
        <v>61025.004723042068</v>
      </c>
    </row>
    <row r="19" spans="1:10" x14ac:dyDescent="0.2">
      <c r="A19" s="90" t="s">
        <v>6</v>
      </c>
      <c r="B19" s="91">
        <v>18458</v>
      </c>
      <c r="C19" s="27">
        <f t="shared" si="0"/>
        <v>2306</v>
      </c>
      <c r="D19" s="28">
        <f t="shared" si="1"/>
        <v>14.276869737493808</v>
      </c>
      <c r="E19" s="22">
        <f t="shared" si="2"/>
        <v>0</v>
      </c>
      <c r="F19" s="173">
        <f t="shared" ref="F19:F26" si="4">+B19/1000</f>
        <v>18.457999999999998</v>
      </c>
      <c r="G19" s="173">
        <f t="shared" si="3"/>
        <v>2.306</v>
      </c>
      <c r="H19" s="295">
        <v>16152</v>
      </c>
      <c r="I19" s="224">
        <v>12508.080785329979</v>
      </c>
      <c r="J19" s="224">
        <v>19795.919214670019</v>
      </c>
    </row>
    <row r="20" spans="1:10" x14ac:dyDescent="0.2">
      <c r="A20" s="90" t="s">
        <v>71</v>
      </c>
      <c r="B20" s="91">
        <v>28486</v>
      </c>
      <c r="C20" s="27">
        <f t="shared" si="0"/>
        <v>3877</v>
      </c>
      <c r="D20" s="28">
        <f t="shared" si="1"/>
        <v>15.754398797188021</v>
      </c>
      <c r="E20" s="22">
        <f t="shared" si="2"/>
        <v>0</v>
      </c>
      <c r="F20" s="173">
        <f t="shared" si="4"/>
        <v>28.486000000000001</v>
      </c>
      <c r="G20" s="173">
        <f t="shared" si="3"/>
        <v>3.8769999999999998</v>
      </c>
      <c r="H20" s="295">
        <v>24609</v>
      </c>
      <c r="I20" s="224">
        <v>20116.839923658488</v>
      </c>
      <c r="J20" s="224">
        <v>29101.160076341512</v>
      </c>
    </row>
    <row r="21" spans="1:10" x14ac:dyDescent="0.2">
      <c r="A21" s="90" t="s">
        <v>72</v>
      </c>
      <c r="B21" s="91">
        <v>3434</v>
      </c>
      <c r="C21" s="27">
        <f t="shared" si="0"/>
        <v>-1057</v>
      </c>
      <c r="D21" s="28">
        <f t="shared" si="1"/>
        <v>-23.535960810509909</v>
      </c>
      <c r="E21" s="22">
        <f t="shared" si="2"/>
        <v>0</v>
      </c>
      <c r="F21" s="173">
        <f t="shared" si="4"/>
        <v>3.4340000000000002</v>
      </c>
      <c r="G21" s="173">
        <f t="shared" si="3"/>
        <v>-1.0569999999999999</v>
      </c>
      <c r="H21" s="295">
        <v>4491</v>
      </c>
      <c r="I21" s="224">
        <v>2674.5610086461165</v>
      </c>
      <c r="J21" s="224">
        <v>6307.4389913538835</v>
      </c>
    </row>
    <row r="22" spans="1:10" ht="20.399999999999999" x14ac:dyDescent="0.2">
      <c r="A22" s="90" t="s">
        <v>62</v>
      </c>
      <c r="B22" s="91">
        <v>27967</v>
      </c>
      <c r="C22" s="27">
        <f t="shared" si="0"/>
        <v>6369</v>
      </c>
      <c r="D22" s="28">
        <f t="shared" si="1"/>
        <v>29.488841559403649</v>
      </c>
      <c r="E22" s="22">
        <f t="shared" si="2"/>
        <v>1</v>
      </c>
      <c r="F22" s="173">
        <f t="shared" si="4"/>
        <v>27.966999999999999</v>
      </c>
      <c r="G22" s="173">
        <f t="shared" si="3"/>
        <v>6.3689999999999998</v>
      </c>
      <c r="H22" s="296">
        <v>21598</v>
      </c>
      <c r="I22" s="227">
        <v>17173.795283949828</v>
      </c>
      <c r="J22" s="227">
        <v>26022.204716050172</v>
      </c>
    </row>
    <row r="23" spans="1:10" x14ac:dyDescent="0.2">
      <c r="A23" s="90" t="s">
        <v>61</v>
      </c>
      <c r="B23" s="91">
        <v>16466</v>
      </c>
      <c r="C23" s="27">
        <f t="shared" si="0"/>
        <v>-641</v>
      </c>
      <c r="D23" s="28">
        <f t="shared" si="1"/>
        <v>-3.7470041503478111</v>
      </c>
      <c r="E23" s="22">
        <f t="shared" si="2"/>
        <v>0</v>
      </c>
      <c r="F23" s="173">
        <f t="shared" si="4"/>
        <v>16.466000000000001</v>
      </c>
      <c r="G23" s="173">
        <f t="shared" si="3"/>
        <v>-0.64100000000000001</v>
      </c>
      <c r="H23" s="295">
        <v>17107</v>
      </c>
      <c r="I23" s="224">
        <v>13341.717742059393</v>
      </c>
      <c r="J23" s="224">
        <v>20872.282257940606</v>
      </c>
    </row>
    <row r="24" spans="1:10" x14ac:dyDescent="0.2">
      <c r="A24" s="90" t="s">
        <v>40</v>
      </c>
      <c r="B24" s="91">
        <v>44022</v>
      </c>
      <c r="C24" s="27">
        <f t="shared" si="0"/>
        <v>3678</v>
      </c>
      <c r="D24" s="28">
        <f t="shared" si="1"/>
        <v>9.1165972635336114</v>
      </c>
      <c r="E24" s="22">
        <f t="shared" si="2"/>
        <v>0</v>
      </c>
      <c r="F24" s="173">
        <f t="shared" si="4"/>
        <v>44.021999999999998</v>
      </c>
      <c r="G24" s="173">
        <f t="shared" si="3"/>
        <v>3.6779999999999999</v>
      </c>
      <c r="H24" s="295">
        <v>40344</v>
      </c>
      <c r="I24" s="224">
        <v>34020.440779000419</v>
      </c>
      <c r="J24" s="224">
        <v>46667.559220999581</v>
      </c>
    </row>
    <row r="25" spans="1:10" ht="12" x14ac:dyDescent="0.2">
      <c r="A25" s="90" t="s">
        <v>122</v>
      </c>
      <c r="B25" s="91">
        <v>34528</v>
      </c>
      <c r="C25" s="27">
        <f t="shared" si="0"/>
        <v>5354</v>
      </c>
      <c r="D25" s="28">
        <f t="shared" si="1"/>
        <v>18.351957222184136</v>
      </c>
      <c r="E25" s="22">
        <f t="shared" si="2"/>
        <v>1</v>
      </c>
      <c r="F25" s="173">
        <f t="shared" si="4"/>
        <v>34.527999999999999</v>
      </c>
      <c r="G25" s="173">
        <f t="shared" si="3"/>
        <v>5.3540000000000001</v>
      </c>
      <c r="H25" s="295">
        <v>29174</v>
      </c>
      <c r="I25" s="224">
        <v>24076.449515253549</v>
      </c>
      <c r="J25" s="224">
        <v>34271.550484746454</v>
      </c>
    </row>
    <row r="26" spans="1:10" x14ac:dyDescent="0.2">
      <c r="A26" s="90" t="s">
        <v>63</v>
      </c>
      <c r="B26" s="91">
        <v>36349</v>
      </c>
      <c r="C26" s="27">
        <f t="shared" si="0"/>
        <v>9976</v>
      </c>
      <c r="D26" s="28">
        <f t="shared" si="1"/>
        <v>37.826565047586548</v>
      </c>
      <c r="E26" s="22">
        <f>IF(B26&lt;I26,-1,IF(B26&gt;J26,1,0))</f>
        <v>1</v>
      </c>
      <c r="F26" s="173">
        <f t="shared" si="4"/>
        <v>36.348999999999997</v>
      </c>
      <c r="G26" s="173">
        <f t="shared" si="3"/>
        <v>9.9760000000000009</v>
      </c>
      <c r="H26" s="295">
        <v>26373</v>
      </c>
      <c r="I26" s="224">
        <v>22049.790225728855</v>
      </c>
      <c r="J26" s="224">
        <v>30696.209774271145</v>
      </c>
    </row>
    <row r="27" spans="1:10" x14ac:dyDescent="0.2">
      <c r="A27" s="90"/>
      <c r="B27" s="91" t="s">
        <v>264</v>
      </c>
      <c r="C27" s="20"/>
      <c r="D27" s="21"/>
      <c r="E27" s="22"/>
      <c r="F27" s="171"/>
      <c r="G27" s="172"/>
      <c r="H27" s="295"/>
      <c r="I27" s="293"/>
      <c r="J27" s="293"/>
    </row>
    <row r="28" spans="1:10" x14ac:dyDescent="0.2">
      <c r="A28" s="88" t="s">
        <v>7</v>
      </c>
      <c r="B28" s="89">
        <v>1179</v>
      </c>
      <c r="C28" s="25">
        <f>B28-H28</f>
        <v>1103</v>
      </c>
      <c r="D28" s="21">
        <f>C28/H28*100</f>
        <v>1451.3157894736842</v>
      </c>
      <c r="E28" s="22">
        <v>0</v>
      </c>
      <c r="F28" s="171"/>
      <c r="G28" s="172"/>
      <c r="H28" s="292">
        <v>76</v>
      </c>
      <c r="I28" s="223" t="s">
        <v>168</v>
      </c>
      <c r="J28" s="223" t="s">
        <v>168</v>
      </c>
    </row>
    <row r="29" spans="1:10" x14ac:dyDescent="0.2">
      <c r="A29" s="92"/>
      <c r="B29" s="89"/>
      <c r="C29" s="25"/>
      <c r="D29" s="21"/>
      <c r="E29" s="22"/>
      <c r="F29" s="171"/>
      <c r="G29" s="172"/>
      <c r="H29" s="295"/>
      <c r="I29" s="293"/>
      <c r="J29" s="293"/>
    </row>
    <row r="30" spans="1:10" x14ac:dyDescent="0.2">
      <c r="A30" s="93" t="s">
        <v>206</v>
      </c>
      <c r="B30" s="94">
        <v>514765</v>
      </c>
      <c r="C30" s="13">
        <f>B30-H30</f>
        <v>45187</v>
      </c>
      <c r="D30" s="14">
        <f>C30/H30*100</f>
        <v>9.6228954508090236</v>
      </c>
      <c r="E30" s="15">
        <f t="shared" ref="E30:E40" si="5">IF(B30&lt;I30,-1,IF(B30&gt;J30,1,0))</f>
        <v>1</v>
      </c>
      <c r="F30" s="171"/>
      <c r="G30" s="172"/>
      <c r="H30" s="292">
        <v>469578</v>
      </c>
      <c r="I30" s="223">
        <v>448867.88241129857</v>
      </c>
      <c r="J30" s="223">
        <v>490288.11758870143</v>
      </c>
    </row>
    <row r="31" spans="1:10" x14ac:dyDescent="0.2">
      <c r="A31" s="92"/>
      <c r="B31" s="91"/>
      <c r="C31" s="19"/>
      <c r="D31" s="28"/>
      <c r="E31" s="22"/>
      <c r="F31" s="171"/>
      <c r="G31" s="172"/>
      <c r="H31" s="292"/>
      <c r="I31" s="223"/>
      <c r="J31" s="223"/>
    </row>
    <row r="32" spans="1:10" x14ac:dyDescent="0.2">
      <c r="A32" s="186" t="s">
        <v>207</v>
      </c>
      <c r="B32" s="91">
        <v>2838</v>
      </c>
      <c r="C32" s="27">
        <f>B32-H32</f>
        <v>990</v>
      </c>
      <c r="D32" s="28">
        <f t="shared" ref="D32:D41" si="6">C32/H32*100</f>
        <v>53.571428571428569</v>
      </c>
      <c r="E32" s="22">
        <f t="shared" si="5"/>
        <v>0</v>
      </c>
      <c r="F32" s="171"/>
      <c r="G32" s="172"/>
      <c r="H32" s="295">
        <v>1848</v>
      </c>
      <c r="I32" s="224">
        <v>785.16675794355046</v>
      </c>
      <c r="J32" s="224">
        <v>2910.8332420564493</v>
      </c>
    </row>
    <row r="33" spans="1:10" x14ac:dyDescent="0.2">
      <c r="A33" s="96" t="s">
        <v>208</v>
      </c>
      <c r="B33" s="91">
        <v>33105</v>
      </c>
      <c r="C33" s="27">
        <f t="shared" ref="C33:C41" si="7">B33-H33</f>
        <v>4789</v>
      </c>
      <c r="D33" s="28">
        <f t="shared" si="6"/>
        <v>16.912699533832463</v>
      </c>
      <c r="E33" s="22">
        <f t="shared" si="5"/>
        <v>0</v>
      </c>
      <c r="F33" s="171"/>
      <c r="G33" s="172"/>
      <c r="H33" s="295">
        <v>28316</v>
      </c>
      <c r="I33" s="224">
        <v>23494.299394661077</v>
      </c>
      <c r="J33" s="224">
        <v>33137.700605338927</v>
      </c>
    </row>
    <row r="34" spans="1:10" s="257" customFormat="1" x14ac:dyDescent="0.2">
      <c r="A34" s="96" t="s">
        <v>209</v>
      </c>
      <c r="B34" s="91">
        <v>31084</v>
      </c>
      <c r="C34" s="27">
        <f t="shared" si="7"/>
        <v>2445</v>
      </c>
      <c r="D34" s="28">
        <f t="shared" si="6"/>
        <v>8.5373092635916059</v>
      </c>
      <c r="E34" s="22">
        <f t="shared" si="5"/>
        <v>0</v>
      </c>
      <c r="F34" s="171"/>
      <c r="G34" s="298"/>
      <c r="H34" s="295">
        <v>28639</v>
      </c>
      <c r="I34" s="224">
        <v>23262.736596361123</v>
      </c>
      <c r="J34" s="224">
        <v>34015.263403638877</v>
      </c>
    </row>
    <row r="35" spans="1:10" x14ac:dyDescent="0.2">
      <c r="A35" s="96" t="s">
        <v>210</v>
      </c>
      <c r="B35" s="91">
        <v>20289</v>
      </c>
      <c r="C35" s="27">
        <f t="shared" si="7"/>
        <v>934</v>
      </c>
      <c r="D35" s="28">
        <f t="shared" si="6"/>
        <v>4.8256264531128901</v>
      </c>
      <c r="E35" s="22">
        <f t="shared" si="5"/>
        <v>0</v>
      </c>
      <c r="F35" s="171"/>
      <c r="G35" s="172"/>
      <c r="H35" s="295">
        <v>19355</v>
      </c>
      <c r="I35" s="224">
        <v>15478.142985831406</v>
      </c>
      <c r="J35" s="224">
        <v>23231.857014168596</v>
      </c>
    </row>
    <row r="36" spans="1:10" ht="20.399999999999999" x14ac:dyDescent="0.2">
      <c r="A36" s="96" t="s">
        <v>211</v>
      </c>
      <c r="B36" s="91">
        <v>87753</v>
      </c>
      <c r="C36" s="27">
        <f t="shared" si="7"/>
        <v>15485</v>
      </c>
      <c r="D36" s="28">
        <f t="shared" si="6"/>
        <v>21.42718769026402</v>
      </c>
      <c r="E36" s="22">
        <f t="shared" si="5"/>
        <v>1</v>
      </c>
      <c r="F36" s="171"/>
      <c r="G36" s="172"/>
      <c r="H36" s="296">
        <v>72268</v>
      </c>
      <c r="I36" s="227">
        <v>65015.729917301942</v>
      </c>
      <c r="J36" s="227">
        <v>79520.270082698058</v>
      </c>
    </row>
    <row r="37" spans="1:10" ht="20.399999999999999" x14ac:dyDescent="0.2">
      <c r="A37" s="96" t="s">
        <v>212</v>
      </c>
      <c r="B37" s="91">
        <v>52238</v>
      </c>
      <c r="C37" s="27">
        <f t="shared" si="7"/>
        <v>1396</v>
      </c>
      <c r="D37" s="28">
        <f t="shared" si="6"/>
        <v>2.7457613783879471</v>
      </c>
      <c r="E37" s="22">
        <f t="shared" si="5"/>
        <v>0</v>
      </c>
      <c r="F37" s="171"/>
      <c r="G37" s="172"/>
      <c r="H37" s="296">
        <v>50842</v>
      </c>
      <c r="I37" s="227">
        <v>43512.101649520278</v>
      </c>
      <c r="J37" s="227">
        <v>58171.898350479722</v>
      </c>
    </row>
    <row r="38" spans="1:10" ht="20.399999999999999" x14ac:dyDescent="0.2">
      <c r="A38" s="96" t="s">
        <v>213</v>
      </c>
      <c r="B38" s="91">
        <v>53315</v>
      </c>
      <c r="C38" s="27">
        <f t="shared" si="7"/>
        <v>-1308</v>
      </c>
      <c r="D38" s="28">
        <f t="shared" si="6"/>
        <v>-2.39459568313714</v>
      </c>
      <c r="E38" s="22">
        <f t="shared" si="5"/>
        <v>0</v>
      </c>
      <c r="F38" s="171"/>
      <c r="G38" s="172"/>
      <c r="H38" s="296">
        <v>54623</v>
      </c>
      <c r="I38" s="227">
        <v>47981.206843567335</v>
      </c>
      <c r="J38" s="227">
        <v>61264.793156432665</v>
      </c>
    </row>
    <row r="39" spans="1:10" ht="20.399999999999999" x14ac:dyDescent="0.2">
      <c r="A39" s="96" t="s">
        <v>214</v>
      </c>
      <c r="B39" s="91">
        <v>36359</v>
      </c>
      <c r="C39" s="27">
        <f t="shared" si="7"/>
        <v>2212</v>
      </c>
      <c r="D39" s="28">
        <f t="shared" si="6"/>
        <v>6.4778750695522298</v>
      </c>
      <c r="E39" s="22">
        <f t="shared" si="5"/>
        <v>0</v>
      </c>
      <c r="F39" s="171"/>
      <c r="G39" s="172"/>
      <c r="H39" s="296">
        <v>34147</v>
      </c>
      <c r="I39" s="227">
        <v>28910.978507417291</v>
      </c>
      <c r="J39" s="227">
        <v>39383.021492582709</v>
      </c>
    </row>
    <row r="40" spans="1:10" x14ac:dyDescent="0.2">
      <c r="A40" s="186" t="s">
        <v>215</v>
      </c>
      <c r="B40" s="91">
        <v>196532</v>
      </c>
      <c r="C40" s="27">
        <f t="shared" si="7"/>
        <v>17534</v>
      </c>
      <c r="D40" s="28">
        <f t="shared" si="6"/>
        <v>9.7956401747505559</v>
      </c>
      <c r="E40" s="22">
        <f t="shared" si="5"/>
        <v>1</v>
      </c>
      <c r="F40" s="171"/>
      <c r="G40" s="172"/>
      <c r="H40" s="295">
        <v>178998</v>
      </c>
      <c r="I40" s="224">
        <v>165564.18202431942</v>
      </c>
      <c r="J40" s="224">
        <v>192431.81797568058</v>
      </c>
    </row>
    <row r="41" spans="1:10" x14ac:dyDescent="0.2">
      <c r="A41" s="186" t="s">
        <v>10</v>
      </c>
      <c r="B41" s="91">
        <v>1252</v>
      </c>
      <c r="C41" s="27">
        <f t="shared" si="7"/>
        <v>710</v>
      </c>
      <c r="D41" s="28">
        <f t="shared" si="6"/>
        <v>130.99630996309963</v>
      </c>
      <c r="E41" s="22">
        <v>0</v>
      </c>
      <c r="F41" s="171"/>
      <c r="G41" s="172"/>
      <c r="H41" s="295">
        <v>542</v>
      </c>
      <c r="I41" s="224">
        <v>0</v>
      </c>
      <c r="J41" s="224">
        <v>1256.3688100463162</v>
      </c>
    </row>
    <row r="42" spans="1:10" x14ac:dyDescent="0.2">
      <c r="A42" s="92"/>
      <c r="B42" s="89"/>
      <c r="C42" s="25"/>
      <c r="D42" s="21"/>
      <c r="E42" s="22"/>
      <c r="F42" s="171"/>
      <c r="G42" s="172"/>
      <c r="H42" s="295"/>
      <c r="I42" s="293"/>
      <c r="J42" s="293"/>
    </row>
    <row r="43" spans="1:10" x14ac:dyDescent="0.2">
      <c r="A43" s="93" t="s">
        <v>216</v>
      </c>
      <c r="B43" s="94">
        <v>514765</v>
      </c>
      <c r="C43" s="13">
        <f>B43-H43</f>
        <v>45187</v>
      </c>
      <c r="D43" s="14">
        <f>C43/H43*100</f>
        <v>9.6228954508090236</v>
      </c>
      <c r="E43" s="15">
        <f>IF(B43&lt;I43,-1,IF(B43&gt;J43,1,0))</f>
        <v>1</v>
      </c>
      <c r="F43" s="15"/>
      <c r="G43" s="15"/>
      <c r="H43" s="292">
        <v>469578</v>
      </c>
      <c r="I43" s="221">
        <v>448867.88241129857</v>
      </c>
      <c r="J43" s="221">
        <v>490288.11758870143</v>
      </c>
    </row>
    <row r="44" spans="1:10" x14ac:dyDescent="0.2">
      <c r="A44" s="95"/>
      <c r="B44" s="91" t="s">
        <v>264</v>
      </c>
      <c r="C44" s="19"/>
      <c r="D44" s="28"/>
      <c r="E44" s="22"/>
      <c r="F44" s="22"/>
      <c r="G44" s="22"/>
      <c r="H44" s="292"/>
      <c r="I44" s="293"/>
      <c r="J44" s="293"/>
    </row>
    <row r="45" spans="1:10" ht="12" x14ac:dyDescent="0.2">
      <c r="A45" s="96" t="s">
        <v>123</v>
      </c>
      <c r="B45" s="91">
        <v>67027</v>
      </c>
      <c r="C45" s="27">
        <f>B45-H45</f>
        <v>8224</v>
      </c>
      <c r="D45" s="28">
        <f>C45/H45*100</f>
        <v>13.985681002669931</v>
      </c>
      <c r="E45" s="22">
        <f>IF(B45&lt;I45,-1,IF(B45&gt;J45,1,0))</f>
        <v>0</v>
      </c>
      <c r="F45" s="173">
        <f t="shared" ref="F45:G47" si="8">+B45/1000</f>
        <v>67.027000000000001</v>
      </c>
      <c r="G45" s="173">
        <f t="shared" si="8"/>
        <v>8.2240000000000002</v>
      </c>
      <c r="H45" s="295">
        <v>58803</v>
      </c>
      <c r="I45" s="224">
        <v>50570.093927436552</v>
      </c>
      <c r="J45" s="224">
        <v>67035.906072563448</v>
      </c>
    </row>
    <row r="46" spans="1:10" ht="12" x14ac:dyDescent="0.2">
      <c r="A46" s="96" t="s">
        <v>124</v>
      </c>
      <c r="B46" s="91">
        <v>249954</v>
      </c>
      <c r="C46" s="27">
        <f>B46-H46</f>
        <v>18719</v>
      </c>
      <c r="D46" s="28">
        <f>C46/H46*100</f>
        <v>8.0952277985599057</v>
      </c>
      <c r="E46" s="22">
        <f>IF(B46&lt;I46,-1,IF(B46&gt;J46,1,0))</f>
        <v>1</v>
      </c>
      <c r="F46" s="173">
        <f t="shared" si="8"/>
        <v>249.95400000000001</v>
      </c>
      <c r="G46" s="173">
        <f t="shared" si="8"/>
        <v>18.719000000000001</v>
      </c>
      <c r="H46" s="295">
        <v>231235</v>
      </c>
      <c r="I46" s="224">
        <v>217114.70790258198</v>
      </c>
      <c r="J46" s="224">
        <v>245355.29209741802</v>
      </c>
    </row>
    <row r="47" spans="1:10" x14ac:dyDescent="0.2">
      <c r="A47" s="96" t="s">
        <v>12</v>
      </c>
      <c r="B47" s="91">
        <v>196532</v>
      </c>
      <c r="C47" s="27">
        <f>B47-H47</f>
        <v>17534</v>
      </c>
      <c r="D47" s="28">
        <f>C47/H47*100</f>
        <v>9.7956401747505559</v>
      </c>
      <c r="E47" s="22">
        <f>IF(B47&lt;I47,-1,IF(B47&gt;J47,1,0))</f>
        <v>1</v>
      </c>
      <c r="F47" s="173">
        <f t="shared" si="8"/>
        <v>196.53200000000001</v>
      </c>
      <c r="G47" s="173">
        <f t="shared" si="8"/>
        <v>17.533999999999999</v>
      </c>
      <c r="H47" s="295">
        <v>178998</v>
      </c>
      <c r="I47" s="224">
        <v>165564.18202431942</v>
      </c>
      <c r="J47" s="224">
        <v>192431.81797568058</v>
      </c>
    </row>
    <row r="48" spans="1:10" x14ac:dyDescent="0.2">
      <c r="A48" s="96" t="s">
        <v>10</v>
      </c>
      <c r="B48" s="91">
        <v>1252</v>
      </c>
      <c r="C48" s="27">
        <f>B48-H48</f>
        <v>710</v>
      </c>
      <c r="D48" s="28">
        <f>C48/H48*100</f>
        <v>130.99630996309963</v>
      </c>
      <c r="E48" s="22">
        <v>0</v>
      </c>
      <c r="F48" s="173"/>
      <c r="G48" s="173"/>
      <c r="H48" s="295">
        <v>542</v>
      </c>
      <c r="I48" s="224">
        <v>0</v>
      </c>
      <c r="J48" s="224">
        <v>1256.3688100463162</v>
      </c>
    </row>
    <row r="49" spans="1:10" x14ac:dyDescent="0.2">
      <c r="A49" s="92"/>
      <c r="B49" s="91"/>
      <c r="C49" s="20"/>
      <c r="D49" s="21"/>
      <c r="E49" s="22"/>
      <c r="F49" s="22"/>
      <c r="G49" s="22"/>
      <c r="H49" s="295"/>
      <c r="I49" s="293"/>
      <c r="J49" s="293"/>
    </row>
    <row r="50" spans="1:10" x14ac:dyDescent="0.2">
      <c r="A50" s="93" t="s">
        <v>217</v>
      </c>
      <c r="B50" s="94">
        <v>514765</v>
      </c>
      <c r="C50" s="13">
        <f>B50-H50</f>
        <v>45187</v>
      </c>
      <c r="D50" s="14">
        <f>C50/H50*100</f>
        <v>9.6228954508090236</v>
      </c>
      <c r="E50" s="15">
        <f>IF(B50&lt;I50,-1,IF(B50&gt;J50,1,0))</f>
        <v>1</v>
      </c>
      <c r="F50" s="15"/>
      <c r="G50" s="15"/>
      <c r="H50" s="292">
        <v>469578</v>
      </c>
      <c r="I50" s="221">
        <v>448867.88241129857</v>
      </c>
      <c r="J50" s="221">
        <v>490288.11758870143</v>
      </c>
    </row>
    <row r="51" spans="1:10" x14ac:dyDescent="0.2">
      <c r="A51" s="95"/>
      <c r="B51" s="91"/>
      <c r="C51" s="19"/>
      <c r="D51" s="28"/>
      <c r="E51" s="22"/>
      <c r="F51" s="22"/>
      <c r="G51" s="22"/>
      <c r="H51" s="292"/>
      <c r="I51" s="293"/>
      <c r="J51" s="293"/>
    </row>
    <row r="52" spans="1:10" x14ac:dyDescent="0.2">
      <c r="A52" s="96" t="s">
        <v>8</v>
      </c>
      <c r="B52" s="91">
        <v>60278</v>
      </c>
      <c r="C52" s="27">
        <f>B52-H52</f>
        <v>584</v>
      </c>
      <c r="D52" s="28">
        <f>C52/H52*100</f>
        <v>0.9783227795088284</v>
      </c>
      <c r="E52" s="22">
        <f>IF(B52&lt;I52,-1,IF(B52&gt;J52,1,0))</f>
        <v>0</v>
      </c>
      <c r="F52" s="22"/>
      <c r="G52" s="22"/>
      <c r="H52" s="295">
        <v>59694</v>
      </c>
      <c r="I52" s="224">
        <v>51944.747695510297</v>
      </c>
      <c r="J52" s="224">
        <v>67443.252304489695</v>
      </c>
    </row>
    <row r="53" spans="1:10" x14ac:dyDescent="0.2">
      <c r="A53" s="96" t="s">
        <v>9</v>
      </c>
      <c r="B53" s="91">
        <v>454487</v>
      </c>
      <c r="C53" s="27">
        <f>B53-H53</f>
        <v>44603</v>
      </c>
      <c r="D53" s="28">
        <f>C53/H53*100</f>
        <v>10.881859257741215</v>
      </c>
      <c r="E53" s="22">
        <f>IF(B53&lt;I53,-1,IF(B53&gt;J53,1,0))</f>
        <v>1</v>
      </c>
      <c r="F53" s="22"/>
      <c r="G53" s="22"/>
      <c r="H53" s="295">
        <v>409884</v>
      </c>
      <c r="I53" s="224">
        <v>390699.81689115969</v>
      </c>
      <c r="J53" s="224">
        <v>429068.18310884031</v>
      </c>
    </row>
    <row r="54" spans="1:10" x14ac:dyDescent="0.2">
      <c r="A54" s="96" t="s">
        <v>10</v>
      </c>
      <c r="B54" s="91">
        <v>0</v>
      </c>
      <c r="C54" s="27">
        <v>0</v>
      </c>
      <c r="D54" s="28" t="s">
        <v>168</v>
      </c>
      <c r="E54" s="22">
        <v>0</v>
      </c>
      <c r="F54" s="22"/>
      <c r="G54" s="22"/>
      <c r="H54" s="297" t="s">
        <v>168</v>
      </c>
      <c r="I54" s="232" t="s">
        <v>168</v>
      </c>
      <c r="J54" s="232" t="s">
        <v>168</v>
      </c>
    </row>
    <row r="55" spans="1:10" x14ac:dyDescent="0.2">
      <c r="A55" s="92"/>
      <c r="B55" s="91"/>
      <c r="C55" s="19"/>
      <c r="D55" s="28"/>
      <c r="E55" s="22"/>
      <c r="F55" s="22"/>
      <c r="G55" s="22"/>
      <c r="H55" s="295"/>
      <c r="I55" s="293"/>
      <c r="J55" s="293"/>
    </row>
    <row r="56" spans="1:10" x14ac:dyDescent="0.2">
      <c r="A56" s="11" t="s">
        <v>218</v>
      </c>
      <c r="B56" s="97">
        <v>514765</v>
      </c>
      <c r="C56" s="13">
        <f>B56-H56</f>
        <v>45187</v>
      </c>
      <c r="D56" s="14">
        <f>C56/H56*100</f>
        <v>9.6228954508090236</v>
      </c>
      <c r="E56" s="15">
        <f>IF(B56&lt;I56,-1,IF(B56&gt;J56,1,0))</f>
        <v>1</v>
      </c>
      <c r="F56" s="15"/>
      <c r="G56" s="15"/>
      <c r="H56" s="292">
        <v>469578</v>
      </c>
      <c r="I56" s="221">
        <v>448867.88241129857</v>
      </c>
      <c r="J56" s="221">
        <v>490288.11758870143</v>
      </c>
    </row>
    <row r="57" spans="1:10" x14ac:dyDescent="0.2">
      <c r="A57" s="18"/>
      <c r="B57" s="98"/>
      <c r="C57" s="19"/>
      <c r="D57" s="28"/>
      <c r="E57" s="22"/>
      <c r="F57" s="22"/>
      <c r="G57" s="22"/>
      <c r="H57" s="292"/>
      <c r="I57" s="293"/>
      <c r="J57" s="293"/>
    </row>
    <row r="58" spans="1:10" x14ac:dyDescent="0.2">
      <c r="A58" s="34" t="s">
        <v>13</v>
      </c>
      <c r="B58" s="98">
        <v>353453</v>
      </c>
      <c r="C58" s="27">
        <f>B58-H58</f>
        <v>33231</v>
      </c>
      <c r="D58" s="28">
        <f>C58/H58*100</f>
        <v>10.377488117618402</v>
      </c>
      <c r="E58" s="22">
        <f>IF(B58&lt;I58,-1,IF(B58&gt;J58,1,0))</f>
        <v>1</v>
      </c>
      <c r="F58" s="173">
        <f t="shared" ref="F58:G61" si="9">+B58/1000</f>
        <v>353.45299999999997</v>
      </c>
      <c r="G58" s="173">
        <f t="shared" si="9"/>
        <v>33.231000000000002</v>
      </c>
      <c r="H58" s="295">
        <v>320222</v>
      </c>
      <c r="I58" s="224">
        <v>302573.45786927256</v>
      </c>
      <c r="J58" s="224">
        <v>337870.54213072744</v>
      </c>
    </row>
    <row r="59" spans="1:10" x14ac:dyDescent="0.2">
      <c r="A59" s="34" t="s">
        <v>11</v>
      </c>
      <c r="B59" s="98">
        <v>135337</v>
      </c>
      <c r="C59" s="27">
        <f>B59-H59</f>
        <v>12801</v>
      </c>
      <c r="D59" s="28">
        <f>C59/H59*100</f>
        <v>10.446725860155382</v>
      </c>
      <c r="E59" s="22">
        <f t="shared" ref="E59:E61" si="10">IF(B59&lt;I59,-1,IF(B59&gt;J59,1,0))</f>
        <v>1</v>
      </c>
      <c r="F59" s="173">
        <f t="shared" si="9"/>
        <v>135.33699999999999</v>
      </c>
      <c r="G59" s="173">
        <f t="shared" si="9"/>
        <v>12.801</v>
      </c>
      <c r="H59" s="295">
        <v>122536</v>
      </c>
      <c r="I59" s="224">
        <v>111941.77592847912</v>
      </c>
      <c r="J59" s="224">
        <v>133130.22407152088</v>
      </c>
    </row>
    <row r="60" spans="1:10" x14ac:dyDescent="0.2">
      <c r="A60" s="34" t="s">
        <v>14</v>
      </c>
      <c r="B60" s="98">
        <v>12881</v>
      </c>
      <c r="C60" s="27">
        <f>B60-H60</f>
        <v>-806</v>
      </c>
      <c r="D60" s="28">
        <f>C60/H60*100</f>
        <v>-5.8887995908526332</v>
      </c>
      <c r="E60" s="22">
        <f t="shared" si="10"/>
        <v>0</v>
      </c>
      <c r="F60" s="173">
        <f t="shared" si="9"/>
        <v>12.881</v>
      </c>
      <c r="G60" s="173">
        <f t="shared" si="9"/>
        <v>-0.80600000000000005</v>
      </c>
      <c r="H60" s="295">
        <v>13687</v>
      </c>
      <c r="I60" s="224">
        <v>9864.1302595059187</v>
      </c>
      <c r="J60" s="224">
        <v>17509.869740494079</v>
      </c>
    </row>
    <row r="61" spans="1:10" ht="12.6" thickBot="1" x14ac:dyDescent="0.25">
      <c r="A61" s="34" t="s">
        <v>159</v>
      </c>
      <c r="B61" s="100">
        <v>13094</v>
      </c>
      <c r="C61" s="27">
        <f>B61-H61</f>
        <v>-39</v>
      </c>
      <c r="D61" s="28">
        <f>C61/H61*100</f>
        <v>-0.29696185182365037</v>
      </c>
      <c r="E61" s="22">
        <f t="shared" si="10"/>
        <v>0</v>
      </c>
      <c r="F61" s="173">
        <f t="shared" si="9"/>
        <v>13.093999999999999</v>
      </c>
      <c r="G61" s="173">
        <f t="shared" si="9"/>
        <v>-3.9E-2</v>
      </c>
      <c r="H61" s="234">
        <v>13133</v>
      </c>
      <c r="I61" s="233">
        <v>10006.176741584848</v>
      </c>
      <c r="J61" s="233">
        <v>16259.823258415152</v>
      </c>
    </row>
    <row r="62" spans="1:10" x14ac:dyDescent="0.2">
      <c r="A62" s="359" t="s">
        <v>46</v>
      </c>
      <c r="B62" s="359"/>
      <c r="C62" s="359"/>
      <c r="D62" s="359"/>
      <c r="E62" s="359"/>
      <c r="F62" s="174"/>
      <c r="G62" s="174"/>
      <c r="H62" s="257"/>
      <c r="I62" s="257"/>
      <c r="J62" s="257"/>
    </row>
    <row r="63" spans="1:10" x14ac:dyDescent="0.2">
      <c r="A63" s="357" t="s">
        <v>47</v>
      </c>
      <c r="B63" s="357"/>
      <c r="C63" s="357"/>
      <c r="D63" s="357"/>
      <c r="E63" s="357"/>
      <c r="F63" s="175"/>
      <c r="G63" s="175"/>
      <c r="H63" s="257"/>
      <c r="I63" s="257"/>
      <c r="J63" s="257"/>
    </row>
    <row r="64" spans="1:10" x14ac:dyDescent="0.2">
      <c r="A64" s="357" t="s">
        <v>170</v>
      </c>
      <c r="B64" s="357"/>
      <c r="C64" s="357"/>
      <c r="D64" s="357"/>
      <c r="E64" s="357"/>
      <c r="F64" s="175"/>
      <c r="G64" s="175"/>
      <c r="H64" s="257"/>
      <c r="I64" s="257"/>
      <c r="J64" s="257"/>
    </row>
    <row r="65" spans="1:7" x14ac:dyDescent="0.2">
      <c r="A65" s="358" t="s">
        <v>48</v>
      </c>
      <c r="B65" s="358"/>
      <c r="C65" s="358"/>
      <c r="D65" s="358"/>
      <c r="E65" s="358"/>
      <c r="F65" s="175"/>
      <c r="G65" s="175"/>
    </row>
    <row r="66" spans="1:7" x14ac:dyDescent="0.2">
      <c r="A66" s="357" t="s">
        <v>160</v>
      </c>
      <c r="B66" s="357"/>
      <c r="C66" s="357"/>
      <c r="D66" s="357"/>
      <c r="E66" s="357"/>
      <c r="F66" s="175"/>
      <c r="G66" s="175"/>
    </row>
    <row r="67" spans="1:7" x14ac:dyDescent="0.2">
      <c r="A67" s="357" t="s">
        <v>157</v>
      </c>
      <c r="B67" s="357"/>
      <c r="C67" s="357"/>
      <c r="D67" s="357"/>
      <c r="E67" s="357"/>
      <c r="F67" s="175"/>
      <c r="G67" s="175"/>
    </row>
    <row r="68" spans="1:7" ht="11.25" customHeight="1" x14ac:dyDescent="0.2">
      <c r="A68" s="343" t="s">
        <v>235</v>
      </c>
      <c r="B68" s="343"/>
      <c r="C68" s="343"/>
      <c r="D68" s="343"/>
      <c r="E68" s="343"/>
      <c r="F68" s="174"/>
      <c r="G68" s="174"/>
    </row>
    <row r="69" spans="1:7" hidden="1" x14ac:dyDescent="0.2">
      <c r="A69" s="77">
        <v>1</v>
      </c>
      <c r="B69" s="77">
        <v>-1</v>
      </c>
      <c r="C69" s="77">
        <v>0</v>
      </c>
      <c r="D69" s="257"/>
      <c r="E69" s="1"/>
      <c r="F69" s="22"/>
      <c r="G69" s="22"/>
    </row>
    <row r="70" spans="1:7" x14ac:dyDescent="0.2">
      <c r="A70" s="257"/>
      <c r="B70" s="257"/>
      <c r="C70" s="257"/>
      <c r="D70" s="257"/>
      <c r="E70" s="1"/>
      <c r="F70" s="22"/>
      <c r="G70" s="22"/>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F56:G56 F52:G54 F50:G50 F43:G43">
    <cfRule type="iconSet" priority="3">
      <iconSet iconSet="3Arrows" showValue="0">
        <cfvo type="percent" val="0"/>
        <cfvo type="percent" val="33"/>
        <cfvo type="percent" val="67"/>
      </iconSet>
    </cfRule>
  </conditionalFormatting>
  <conditionalFormatting sqref="A69:C69 E56 E52:E54 E50 E45:E48 E12:E15 E9:E10 E7 E17:E43 E58:E61">
    <cfRule type="iconSet" priority="4">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70"/>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A3" sqref="A3:E3"/>
    </sheetView>
  </sheetViews>
  <sheetFormatPr baseColWidth="10" defaultColWidth="11.44140625" defaultRowHeight="10.199999999999999" x14ac:dyDescent="0.2"/>
  <cols>
    <col min="1" max="1" width="34.88671875" style="10" customWidth="1"/>
    <col min="2" max="4" width="9.33203125" style="10" customWidth="1"/>
    <col min="5" max="5" width="20.5546875" style="10" customWidth="1"/>
    <col min="6" max="6" width="10.109375" style="10" customWidth="1"/>
    <col min="7" max="7" width="5.44140625" style="10" bestFit="1" customWidth="1"/>
    <col min="8" max="8" width="11.44140625" style="10" customWidth="1"/>
    <col min="9" max="10" width="10.44140625" style="10" customWidth="1"/>
    <col min="11" max="16384" width="11.44140625" style="10"/>
  </cols>
  <sheetData>
    <row r="1" spans="1:10" x14ac:dyDescent="0.2">
      <c r="A1" s="331" t="s">
        <v>242</v>
      </c>
      <c r="B1" s="331"/>
      <c r="C1" s="331"/>
      <c r="D1" s="331"/>
      <c r="E1" s="331"/>
      <c r="F1" s="169"/>
      <c r="G1" s="169"/>
      <c r="H1" s="257"/>
      <c r="I1" s="257"/>
      <c r="J1" s="257"/>
    </row>
    <row r="2" spans="1:10" x14ac:dyDescent="0.2">
      <c r="A2" s="331" t="s">
        <v>76</v>
      </c>
      <c r="B2" s="331"/>
      <c r="C2" s="331"/>
      <c r="D2" s="331"/>
      <c r="E2" s="331"/>
      <c r="F2" s="169"/>
      <c r="G2" s="169"/>
      <c r="H2" s="257"/>
      <c r="I2" s="257"/>
      <c r="J2" s="257"/>
    </row>
    <row r="3" spans="1:10" ht="10.8" thickBot="1" x14ac:dyDescent="0.25">
      <c r="A3" s="332" t="s">
        <v>261</v>
      </c>
      <c r="B3" s="332"/>
      <c r="C3" s="332"/>
      <c r="D3" s="332"/>
      <c r="E3" s="332"/>
      <c r="F3" s="170"/>
      <c r="G3" s="170"/>
      <c r="H3" s="328" t="s">
        <v>233</v>
      </c>
      <c r="I3" s="328"/>
      <c r="J3" s="328"/>
    </row>
    <row r="4" spans="1:10" ht="12.75" customHeight="1" x14ac:dyDescent="0.2">
      <c r="A4" s="350" t="s">
        <v>120</v>
      </c>
      <c r="B4" s="3" t="s">
        <v>262</v>
      </c>
      <c r="C4" s="351" t="s">
        <v>78</v>
      </c>
      <c r="D4" s="351"/>
      <c r="E4" s="352" t="s">
        <v>112</v>
      </c>
      <c r="F4" s="338" t="s">
        <v>205</v>
      </c>
      <c r="G4" s="339"/>
      <c r="H4" s="353" t="s">
        <v>231</v>
      </c>
      <c r="I4" s="348" t="s">
        <v>79</v>
      </c>
      <c r="J4" s="349"/>
    </row>
    <row r="5" spans="1:10" ht="13.5" customHeight="1" thickBot="1" x14ac:dyDescent="0.25">
      <c r="A5" s="347"/>
      <c r="B5" s="6" t="s">
        <v>263</v>
      </c>
      <c r="C5" s="6" t="s">
        <v>53</v>
      </c>
      <c r="D5" s="6" t="s">
        <v>52</v>
      </c>
      <c r="E5" s="336"/>
      <c r="F5" s="160" t="s">
        <v>232</v>
      </c>
      <c r="G5" s="155"/>
      <c r="H5" s="330"/>
      <c r="I5" s="259" t="s">
        <v>80</v>
      </c>
      <c r="J5" s="259" t="s">
        <v>81</v>
      </c>
    </row>
    <row r="6" spans="1:10" x14ac:dyDescent="0.2">
      <c r="A6" s="82"/>
      <c r="B6" s="270"/>
      <c r="C6" s="291"/>
      <c r="D6" s="270"/>
      <c r="E6" s="1"/>
      <c r="F6" s="354"/>
      <c r="G6" s="355"/>
      <c r="H6" s="257"/>
      <c r="I6" s="23"/>
      <c r="J6" s="23"/>
    </row>
    <row r="7" spans="1:10" x14ac:dyDescent="0.2">
      <c r="A7" s="84" t="s">
        <v>1</v>
      </c>
      <c r="B7" s="85">
        <v>1286838</v>
      </c>
      <c r="C7" s="13">
        <f>B7-H7</f>
        <v>101483</v>
      </c>
      <c r="D7" s="14">
        <f>C7/H7*100</f>
        <v>8.5614014367003968</v>
      </c>
      <c r="E7" s="15">
        <f>IF(B7&lt;I7,-1,IF(B7&gt;J7,1,0))</f>
        <v>1</v>
      </c>
      <c r="F7" s="171">
        <f>+B7/1000000</f>
        <v>1.2868379999999999</v>
      </c>
      <c r="G7" s="172">
        <f>+C7/1000</f>
        <v>101.483</v>
      </c>
      <c r="H7" s="292">
        <v>1185355</v>
      </c>
      <c r="I7" s="221">
        <v>1104740.2353833325</v>
      </c>
      <c r="J7" s="221">
        <v>1265969.7646166675</v>
      </c>
    </row>
    <row r="8" spans="1:10" x14ac:dyDescent="0.2">
      <c r="A8" s="86"/>
      <c r="B8" s="87"/>
      <c r="C8" s="20"/>
      <c r="D8" s="21"/>
      <c r="E8" s="22"/>
      <c r="F8" s="22"/>
      <c r="G8" s="22"/>
      <c r="H8" s="292"/>
      <c r="I8" s="293"/>
      <c r="J8" s="293"/>
    </row>
    <row r="9" spans="1:10" x14ac:dyDescent="0.2">
      <c r="A9" s="88" t="s">
        <v>2</v>
      </c>
      <c r="B9" s="89">
        <v>201247</v>
      </c>
      <c r="C9" s="25">
        <f>B9-H9</f>
        <v>-5961</v>
      </c>
      <c r="D9" s="21">
        <f>C9/H9*100</f>
        <v>-2.8768194278213195</v>
      </c>
      <c r="E9" s="22">
        <f>IF(B9&lt;I9,-1,IF(B9&gt;J9,1,0))</f>
        <v>0</v>
      </c>
      <c r="F9" s="173">
        <f>+B9/1000</f>
        <v>201.24700000000001</v>
      </c>
      <c r="G9" s="173">
        <f>+C9/1000</f>
        <v>-5.9610000000000003</v>
      </c>
      <c r="H9" s="292">
        <v>207208</v>
      </c>
      <c r="I9" s="223">
        <v>184047.53039116092</v>
      </c>
      <c r="J9" s="223">
        <v>230368.46960883908</v>
      </c>
    </row>
    <row r="10" spans="1:10" x14ac:dyDescent="0.2">
      <c r="A10" s="90" t="s">
        <v>60</v>
      </c>
      <c r="B10" s="91">
        <v>201247</v>
      </c>
      <c r="C10" s="27">
        <f>B10-H10</f>
        <v>-5961</v>
      </c>
      <c r="D10" s="28">
        <f>C10/H10*100</f>
        <v>-2.8768194278213195</v>
      </c>
      <c r="E10" s="294">
        <f>IF(B10&lt;I10,-1,IF(B10&gt;J10,1,0))</f>
        <v>0</v>
      </c>
      <c r="F10" s="171"/>
      <c r="G10" s="172"/>
      <c r="H10" s="295">
        <v>207208</v>
      </c>
      <c r="I10" s="224">
        <v>184047.53039116092</v>
      </c>
      <c r="J10" s="224">
        <v>230368.46960883908</v>
      </c>
    </row>
    <row r="11" spans="1:10" x14ac:dyDescent="0.2">
      <c r="A11" s="90"/>
      <c r="B11" s="91"/>
      <c r="C11" s="19"/>
      <c r="D11" s="28"/>
      <c r="E11" s="22"/>
      <c r="F11" s="171"/>
      <c r="G11" s="172"/>
      <c r="H11" s="295"/>
      <c r="I11" s="293"/>
      <c r="J11" s="293"/>
    </row>
    <row r="12" spans="1:10" s="17" customFormat="1" x14ac:dyDescent="0.2">
      <c r="A12" s="88" t="s">
        <v>3</v>
      </c>
      <c r="B12" s="89">
        <v>307559</v>
      </c>
      <c r="C12" s="25">
        <f>B12-H12</f>
        <v>43386</v>
      </c>
      <c r="D12" s="21">
        <f>C12/H12*100</f>
        <v>16.423328652057553</v>
      </c>
      <c r="E12" s="202">
        <f>IF(B12&lt;I12,-1,IF(B12&gt;J12,1,0))</f>
        <v>1</v>
      </c>
      <c r="F12" s="173">
        <f>+B12/1000</f>
        <v>307.55900000000003</v>
      </c>
      <c r="G12" s="173">
        <f>+C12/1000</f>
        <v>43.386000000000003</v>
      </c>
      <c r="H12" s="292">
        <v>264173</v>
      </c>
      <c r="I12" s="223">
        <v>222845.36930798274</v>
      </c>
      <c r="J12" s="223">
        <v>305500.63069201726</v>
      </c>
    </row>
    <row r="13" spans="1:10" x14ac:dyDescent="0.2">
      <c r="A13" s="90" t="s">
        <v>4</v>
      </c>
      <c r="B13" s="91">
        <v>154231</v>
      </c>
      <c r="C13" s="27">
        <f>B13-H13</f>
        <v>32655</v>
      </c>
      <c r="D13" s="28">
        <f>C13/H13*100</f>
        <v>26.859742054352832</v>
      </c>
      <c r="E13" s="22">
        <f>IF(B13&lt;I13,-1,IF(B13&gt;J13,1,0))</f>
        <v>1</v>
      </c>
      <c r="F13" s="171"/>
      <c r="G13" s="172"/>
      <c r="H13" s="295">
        <v>121576</v>
      </c>
      <c r="I13" s="224">
        <v>96575.935590207577</v>
      </c>
      <c r="J13" s="224">
        <v>146576.06440979242</v>
      </c>
    </row>
    <row r="14" spans="1:10" x14ac:dyDescent="0.2">
      <c r="A14" s="90" t="s">
        <v>5</v>
      </c>
      <c r="B14" s="91">
        <v>129528</v>
      </c>
      <c r="C14" s="27">
        <f>B14-H14</f>
        <v>8451</v>
      </c>
      <c r="D14" s="28">
        <f>C14/H14*100</f>
        <v>6.979855794246637</v>
      </c>
      <c r="E14" s="22">
        <f>IF(B14&lt;I14,-1,IF(B14&gt;J14,1,0))</f>
        <v>0</v>
      </c>
      <c r="F14" s="171"/>
      <c r="G14" s="172"/>
      <c r="H14" s="295">
        <v>121077</v>
      </c>
      <c r="I14" s="224">
        <v>90996.642368350847</v>
      </c>
      <c r="J14" s="224">
        <v>151157.35763164915</v>
      </c>
    </row>
    <row r="15" spans="1:10" ht="12" x14ac:dyDescent="0.2">
      <c r="A15" s="90" t="s">
        <v>121</v>
      </c>
      <c r="B15" s="91">
        <v>23800</v>
      </c>
      <c r="C15" s="27">
        <f>B15-H15</f>
        <v>2280</v>
      </c>
      <c r="D15" s="28">
        <f>C15/H15*100</f>
        <v>10.594795539033457</v>
      </c>
      <c r="E15" s="22">
        <f>IF(B15&lt;I15,-1,IF(B15&gt;J15,1,0))</f>
        <v>0</v>
      </c>
      <c r="F15" s="171"/>
      <c r="G15" s="172"/>
      <c r="H15" s="295">
        <v>21520</v>
      </c>
      <c r="I15" s="224">
        <v>14321.540647266904</v>
      </c>
      <c r="J15" s="224">
        <v>28718.459352733094</v>
      </c>
    </row>
    <row r="16" spans="1:10" x14ac:dyDescent="0.2">
      <c r="A16" s="90"/>
      <c r="B16" s="91"/>
      <c r="C16" s="19"/>
      <c r="D16" s="28"/>
      <c r="E16" s="22"/>
      <c r="F16" s="171"/>
      <c r="G16" s="172"/>
      <c r="H16" s="295"/>
      <c r="I16" s="293"/>
      <c r="J16" s="293"/>
    </row>
    <row r="17" spans="1:10" x14ac:dyDescent="0.2">
      <c r="A17" s="88" t="s">
        <v>54</v>
      </c>
      <c r="B17" s="89">
        <v>774246</v>
      </c>
      <c r="C17" s="25">
        <f t="shared" ref="C17:C26" si="0">B17-H17</f>
        <v>66830</v>
      </c>
      <c r="D17" s="21">
        <f t="shared" ref="D17:D26" si="1">C17/H17*100</f>
        <v>9.447058025263777</v>
      </c>
      <c r="E17" s="22">
        <f>IF(B17&lt;I17,-1,IF(B17&gt;J17,1,0))</f>
        <v>1</v>
      </c>
      <c r="F17" s="171">
        <f>+B17/1000000</f>
        <v>0.77424599999999999</v>
      </c>
      <c r="G17" s="173">
        <f>+C17/1000</f>
        <v>66.83</v>
      </c>
      <c r="H17" s="292">
        <v>707416</v>
      </c>
      <c r="I17" s="223">
        <v>649014.21900837845</v>
      </c>
      <c r="J17" s="223">
        <v>765817.78099162155</v>
      </c>
    </row>
    <row r="18" spans="1:10" x14ac:dyDescent="0.2">
      <c r="A18" s="90" t="s">
        <v>70</v>
      </c>
      <c r="B18" s="91">
        <v>225360</v>
      </c>
      <c r="C18" s="27">
        <f t="shared" si="0"/>
        <v>39837</v>
      </c>
      <c r="D18" s="28">
        <f t="shared" si="1"/>
        <v>21.472809301272619</v>
      </c>
      <c r="E18" s="22">
        <f t="shared" ref="E18:E26" si="2">IF(B18&lt;I18,-1,IF(B18&gt;J18,1,0))</f>
        <v>1</v>
      </c>
      <c r="F18" s="173">
        <f>+B18/1000</f>
        <v>225.36</v>
      </c>
      <c r="G18" s="173">
        <f t="shared" ref="G18:G26" si="3">+C18/1000</f>
        <v>39.837000000000003</v>
      </c>
      <c r="H18" s="295">
        <v>185523</v>
      </c>
      <c r="I18" s="224">
        <v>159069.0966954584</v>
      </c>
      <c r="J18" s="224">
        <v>211976.9033045416</v>
      </c>
    </row>
    <row r="19" spans="1:10" x14ac:dyDescent="0.2">
      <c r="A19" s="90" t="s">
        <v>6</v>
      </c>
      <c r="B19" s="91">
        <v>91640</v>
      </c>
      <c r="C19" s="27">
        <f t="shared" si="0"/>
        <v>2314</v>
      </c>
      <c r="D19" s="28">
        <f t="shared" si="1"/>
        <v>2.5905111613639926</v>
      </c>
      <c r="E19" s="22">
        <f t="shared" si="2"/>
        <v>0</v>
      </c>
      <c r="F19" s="173">
        <f t="shared" ref="F19:F26" si="4">+B19/1000</f>
        <v>91.64</v>
      </c>
      <c r="G19" s="173">
        <f t="shared" si="3"/>
        <v>2.3140000000000001</v>
      </c>
      <c r="H19" s="295">
        <v>89326</v>
      </c>
      <c r="I19" s="224">
        <v>69047.135959959458</v>
      </c>
      <c r="J19" s="224">
        <v>109604.86404004054</v>
      </c>
    </row>
    <row r="20" spans="1:10" x14ac:dyDescent="0.2">
      <c r="A20" s="90" t="s">
        <v>71</v>
      </c>
      <c r="B20" s="91">
        <v>54520</v>
      </c>
      <c r="C20" s="27">
        <f t="shared" si="0"/>
        <v>13359</v>
      </c>
      <c r="D20" s="28">
        <f t="shared" si="1"/>
        <v>32.455479701659343</v>
      </c>
      <c r="E20" s="22">
        <f t="shared" si="2"/>
        <v>0</v>
      </c>
      <c r="F20" s="173">
        <f t="shared" si="4"/>
        <v>54.52</v>
      </c>
      <c r="G20" s="173">
        <f t="shared" si="3"/>
        <v>13.359</v>
      </c>
      <c r="H20" s="295">
        <v>41161</v>
      </c>
      <c r="I20" s="224">
        <v>27463.478178052334</v>
      </c>
      <c r="J20" s="224">
        <v>54858.521821947666</v>
      </c>
    </row>
    <row r="21" spans="1:10" x14ac:dyDescent="0.2">
      <c r="A21" s="90" t="s">
        <v>72</v>
      </c>
      <c r="B21" s="91">
        <v>24891</v>
      </c>
      <c r="C21" s="27">
        <f t="shared" si="0"/>
        <v>-370</v>
      </c>
      <c r="D21" s="28">
        <f t="shared" si="1"/>
        <v>-1.4647084438462452</v>
      </c>
      <c r="E21" s="22">
        <f t="shared" si="2"/>
        <v>0</v>
      </c>
      <c r="F21" s="173">
        <f t="shared" si="4"/>
        <v>24.890999999999998</v>
      </c>
      <c r="G21" s="173">
        <f t="shared" si="3"/>
        <v>-0.37</v>
      </c>
      <c r="H21" s="295">
        <v>25261</v>
      </c>
      <c r="I21" s="224">
        <v>15174.146433875994</v>
      </c>
      <c r="J21" s="224">
        <v>35347.853566124002</v>
      </c>
    </row>
    <row r="22" spans="1:10" ht="20.399999999999999" x14ac:dyDescent="0.2">
      <c r="A22" s="90" t="s">
        <v>62</v>
      </c>
      <c r="B22" s="91">
        <v>121320</v>
      </c>
      <c r="C22" s="27">
        <f t="shared" si="0"/>
        <v>-197</v>
      </c>
      <c r="D22" s="28">
        <f t="shared" si="1"/>
        <v>-0.16211723462560793</v>
      </c>
      <c r="E22" s="22">
        <f t="shared" si="2"/>
        <v>0</v>
      </c>
      <c r="F22" s="173">
        <f t="shared" si="4"/>
        <v>121.32</v>
      </c>
      <c r="G22" s="173">
        <f t="shared" si="3"/>
        <v>-0.19700000000000001</v>
      </c>
      <c r="H22" s="296">
        <v>121517</v>
      </c>
      <c r="I22" s="227">
        <v>96391.440068718119</v>
      </c>
      <c r="J22" s="227">
        <v>146642.5599312819</v>
      </c>
    </row>
    <row r="23" spans="1:10" x14ac:dyDescent="0.2">
      <c r="A23" s="90" t="s">
        <v>61</v>
      </c>
      <c r="B23" s="91">
        <v>54170</v>
      </c>
      <c r="C23" s="27">
        <f t="shared" si="0"/>
        <v>9159</v>
      </c>
      <c r="D23" s="28">
        <f t="shared" si="1"/>
        <v>20.348359289951347</v>
      </c>
      <c r="E23" s="22">
        <f t="shared" si="2"/>
        <v>0</v>
      </c>
      <c r="F23" s="173">
        <f t="shared" si="4"/>
        <v>54.17</v>
      </c>
      <c r="G23" s="173">
        <f t="shared" si="3"/>
        <v>9.1590000000000007</v>
      </c>
      <c r="H23" s="295">
        <v>45011</v>
      </c>
      <c r="I23" s="224">
        <v>34125.465057120316</v>
      </c>
      <c r="J23" s="224">
        <v>55896.534942879684</v>
      </c>
    </row>
    <row r="24" spans="1:10" s="257" customFormat="1" x14ac:dyDescent="0.2">
      <c r="A24" s="90" t="s">
        <v>40</v>
      </c>
      <c r="B24" s="91">
        <v>72368</v>
      </c>
      <c r="C24" s="27">
        <f t="shared" si="0"/>
        <v>-10181</v>
      </c>
      <c r="D24" s="28">
        <f t="shared" si="1"/>
        <v>-12.333280839259107</v>
      </c>
      <c r="E24" s="22">
        <f t="shared" si="2"/>
        <v>0</v>
      </c>
      <c r="F24" s="173">
        <f t="shared" si="4"/>
        <v>72.367999999999995</v>
      </c>
      <c r="G24" s="173">
        <f t="shared" si="3"/>
        <v>-10.180999999999999</v>
      </c>
      <c r="H24" s="295">
        <v>82549</v>
      </c>
      <c r="I24" s="224">
        <v>65862.392458552247</v>
      </c>
      <c r="J24" s="224">
        <v>99235.607541447753</v>
      </c>
    </row>
    <row r="25" spans="1:10" s="257" customFormat="1" ht="12" x14ac:dyDescent="0.2">
      <c r="A25" s="90" t="s">
        <v>122</v>
      </c>
      <c r="B25" s="91">
        <v>109523</v>
      </c>
      <c r="C25" s="27">
        <f t="shared" si="0"/>
        <v>2107</v>
      </c>
      <c r="D25" s="28">
        <f t="shared" si="1"/>
        <v>1.9615327325538094</v>
      </c>
      <c r="E25" s="22">
        <f t="shared" si="2"/>
        <v>0</v>
      </c>
      <c r="F25" s="173">
        <f t="shared" si="4"/>
        <v>109.523</v>
      </c>
      <c r="G25" s="173">
        <f t="shared" si="3"/>
        <v>2.1070000000000002</v>
      </c>
      <c r="H25" s="295">
        <v>107416</v>
      </c>
      <c r="I25" s="224">
        <v>83568.358481214484</v>
      </c>
      <c r="J25" s="224">
        <v>131263.6415187855</v>
      </c>
    </row>
    <row r="26" spans="1:10" x14ac:dyDescent="0.2">
      <c r="A26" s="90" t="s">
        <v>63</v>
      </c>
      <c r="B26" s="91">
        <v>20454</v>
      </c>
      <c r="C26" s="27">
        <f t="shared" si="0"/>
        <v>10802</v>
      </c>
      <c r="D26" s="28">
        <f t="shared" si="1"/>
        <v>111.91462909241608</v>
      </c>
      <c r="E26" s="22">
        <f t="shared" si="2"/>
        <v>1</v>
      </c>
      <c r="F26" s="173">
        <f t="shared" si="4"/>
        <v>20.454000000000001</v>
      </c>
      <c r="G26" s="173">
        <f t="shared" si="3"/>
        <v>10.802</v>
      </c>
      <c r="H26" s="295">
        <v>9652</v>
      </c>
      <c r="I26" s="224">
        <v>6558.7574789126411</v>
      </c>
      <c r="J26" s="224">
        <v>12745.242521087359</v>
      </c>
    </row>
    <row r="27" spans="1:10" x14ac:dyDescent="0.2">
      <c r="A27" s="90"/>
      <c r="B27" s="91" t="s">
        <v>264</v>
      </c>
      <c r="C27" s="20"/>
      <c r="D27" s="21"/>
      <c r="E27" s="22"/>
      <c r="F27" s="171"/>
      <c r="G27" s="172"/>
      <c r="H27" s="295"/>
      <c r="I27" s="293"/>
      <c r="J27" s="293"/>
    </row>
    <row r="28" spans="1:10" x14ac:dyDescent="0.2">
      <c r="A28" s="88" t="s">
        <v>7</v>
      </c>
      <c r="B28" s="89">
        <v>3786</v>
      </c>
      <c r="C28" s="25">
        <f>B28-H28</f>
        <v>-2772</v>
      </c>
      <c r="D28" s="21">
        <f>C28/H28*100</f>
        <v>-42.268984446477589</v>
      </c>
      <c r="E28" s="22">
        <v>0</v>
      </c>
      <c r="F28" s="171"/>
      <c r="G28" s="172"/>
      <c r="H28" s="292">
        <v>6558</v>
      </c>
      <c r="I28" s="223">
        <v>930.59206885530966</v>
      </c>
      <c r="J28" s="223">
        <v>12185.407931144691</v>
      </c>
    </row>
    <row r="29" spans="1:10" x14ac:dyDescent="0.2">
      <c r="A29" s="92"/>
      <c r="B29" s="89"/>
      <c r="C29" s="25"/>
      <c r="D29" s="21"/>
      <c r="E29" s="22"/>
      <c r="F29" s="171"/>
      <c r="G29" s="172"/>
      <c r="H29" s="295"/>
      <c r="I29" s="293"/>
      <c r="J29" s="293"/>
    </row>
    <row r="30" spans="1:10" x14ac:dyDescent="0.2">
      <c r="A30" s="93" t="s">
        <v>206</v>
      </c>
      <c r="B30" s="94">
        <v>1286838</v>
      </c>
      <c r="C30" s="13">
        <f>B30-H30</f>
        <v>101483</v>
      </c>
      <c r="D30" s="14">
        <f>C30/H30*100</f>
        <v>8.5614014367003968</v>
      </c>
      <c r="E30" s="15">
        <f t="shared" ref="E30:E41" si="5">IF(B30&lt;I30,-1,IF(B30&gt;J30,1,0))</f>
        <v>1</v>
      </c>
      <c r="F30" s="171"/>
      <c r="G30" s="172"/>
      <c r="H30" s="292">
        <v>1185355</v>
      </c>
      <c r="I30" s="223">
        <v>1104740.2353833325</v>
      </c>
      <c r="J30" s="223">
        <v>1265969.7646166675</v>
      </c>
    </row>
    <row r="31" spans="1:10" x14ac:dyDescent="0.2">
      <c r="A31" s="92"/>
      <c r="B31" s="91"/>
      <c r="C31" s="19"/>
      <c r="D31" s="28"/>
      <c r="E31" s="22"/>
      <c r="F31" s="171"/>
      <c r="G31" s="172"/>
      <c r="H31" s="292"/>
      <c r="I31" s="223"/>
      <c r="J31" s="223"/>
    </row>
    <row r="32" spans="1:10" x14ac:dyDescent="0.2">
      <c r="A32" s="186" t="s">
        <v>207</v>
      </c>
      <c r="B32" s="91">
        <v>11646</v>
      </c>
      <c r="C32" s="27">
        <f>B32-H32</f>
        <v>6495</v>
      </c>
      <c r="D32" s="28">
        <f t="shared" ref="D32:D41" si="6">C32/H32*100</f>
        <v>126.09202096680256</v>
      </c>
      <c r="E32" s="22">
        <f t="shared" si="5"/>
        <v>1</v>
      </c>
      <c r="F32" s="171"/>
      <c r="G32" s="172"/>
      <c r="H32" s="295">
        <v>5151</v>
      </c>
      <c r="I32" s="224">
        <v>512.58513562336884</v>
      </c>
      <c r="J32" s="224">
        <v>9789.4148643766312</v>
      </c>
    </row>
    <row r="33" spans="1:10" x14ac:dyDescent="0.2">
      <c r="A33" s="96" t="s">
        <v>208</v>
      </c>
      <c r="B33" s="91">
        <v>130280</v>
      </c>
      <c r="C33" s="27">
        <f t="shared" ref="C33:C41" si="7">B33-H33</f>
        <v>20379</v>
      </c>
      <c r="D33" s="28">
        <f t="shared" si="6"/>
        <v>18.543052383508794</v>
      </c>
      <c r="E33" s="22">
        <f t="shared" si="5"/>
        <v>1</v>
      </c>
      <c r="F33" s="171"/>
      <c r="G33" s="172"/>
      <c r="H33" s="295">
        <v>109901</v>
      </c>
      <c r="I33" s="224">
        <v>89573.134383477984</v>
      </c>
      <c r="J33" s="224">
        <v>130228.86561652202</v>
      </c>
    </row>
    <row r="34" spans="1:10" x14ac:dyDescent="0.2">
      <c r="A34" s="96" t="s">
        <v>209</v>
      </c>
      <c r="B34" s="91">
        <v>129232</v>
      </c>
      <c r="C34" s="27">
        <f t="shared" si="7"/>
        <v>23723</v>
      </c>
      <c r="D34" s="28">
        <f t="shared" si="6"/>
        <v>22.484337829000371</v>
      </c>
      <c r="E34" s="22">
        <f t="shared" si="5"/>
        <v>1</v>
      </c>
      <c r="F34" s="171"/>
      <c r="G34" s="172"/>
      <c r="H34" s="295">
        <v>105509</v>
      </c>
      <c r="I34" s="224">
        <v>85649.638233251579</v>
      </c>
      <c r="J34" s="224">
        <v>125368.36176674842</v>
      </c>
    </row>
    <row r="35" spans="1:10" x14ac:dyDescent="0.2">
      <c r="A35" s="96" t="s">
        <v>210</v>
      </c>
      <c r="B35" s="91">
        <v>75149</v>
      </c>
      <c r="C35" s="27">
        <f t="shared" si="7"/>
        <v>1825</v>
      </c>
      <c r="D35" s="28">
        <f t="shared" si="6"/>
        <v>2.4889531394904805</v>
      </c>
      <c r="E35" s="22">
        <f t="shared" si="5"/>
        <v>0</v>
      </c>
      <c r="F35" s="171"/>
      <c r="G35" s="172"/>
      <c r="H35" s="295">
        <v>73324</v>
      </c>
      <c r="I35" s="224">
        <v>57339.000188184218</v>
      </c>
      <c r="J35" s="224">
        <v>89308.999811815782</v>
      </c>
    </row>
    <row r="36" spans="1:10" ht="20.399999999999999" x14ac:dyDescent="0.2">
      <c r="A36" s="96" t="s">
        <v>211</v>
      </c>
      <c r="B36" s="91">
        <v>189850</v>
      </c>
      <c r="C36" s="27">
        <f t="shared" si="7"/>
        <v>1930</v>
      </c>
      <c r="D36" s="28">
        <f t="shared" si="6"/>
        <v>1.027032779906343</v>
      </c>
      <c r="E36" s="22">
        <f t="shared" si="5"/>
        <v>0</v>
      </c>
      <c r="F36" s="171"/>
      <c r="G36" s="172"/>
      <c r="H36" s="296">
        <v>187920</v>
      </c>
      <c r="I36" s="227">
        <v>163944.15501877334</v>
      </c>
      <c r="J36" s="227">
        <v>211895.84498122666</v>
      </c>
    </row>
    <row r="37" spans="1:10" ht="20.399999999999999" x14ac:dyDescent="0.2">
      <c r="A37" s="96" t="s">
        <v>212</v>
      </c>
      <c r="B37" s="91">
        <v>64728</v>
      </c>
      <c r="C37" s="27">
        <f t="shared" si="7"/>
        <v>-5011</v>
      </c>
      <c r="D37" s="28">
        <f t="shared" si="6"/>
        <v>-7.185362566139462</v>
      </c>
      <c r="E37" s="22">
        <f t="shared" si="5"/>
        <v>0</v>
      </c>
      <c r="F37" s="171"/>
      <c r="G37" s="172"/>
      <c r="H37" s="296">
        <v>69739</v>
      </c>
      <c r="I37" s="227">
        <v>57180.638697325616</v>
      </c>
      <c r="J37" s="227">
        <v>82297.361302674384</v>
      </c>
    </row>
    <row r="38" spans="1:10" ht="20.399999999999999" x14ac:dyDescent="0.2">
      <c r="A38" s="96" t="s">
        <v>213</v>
      </c>
      <c r="B38" s="91">
        <v>213131</v>
      </c>
      <c r="C38" s="27">
        <f t="shared" si="7"/>
        <v>24647</v>
      </c>
      <c r="D38" s="28">
        <f t="shared" si="6"/>
        <v>13.076441501665926</v>
      </c>
      <c r="E38" s="22">
        <f t="shared" si="5"/>
        <v>0</v>
      </c>
      <c r="F38" s="171"/>
      <c r="G38" s="172"/>
      <c r="H38" s="296">
        <v>188484</v>
      </c>
      <c r="I38" s="227">
        <v>156819.78880962674</v>
      </c>
      <c r="J38" s="227">
        <v>220148.21119037326</v>
      </c>
    </row>
    <row r="39" spans="1:10" s="257" customFormat="1" ht="20.399999999999999" x14ac:dyDescent="0.2">
      <c r="A39" s="96" t="s">
        <v>214</v>
      </c>
      <c r="B39" s="91">
        <v>146297</v>
      </c>
      <c r="C39" s="27">
        <f t="shared" si="7"/>
        <v>1863</v>
      </c>
      <c r="D39" s="28">
        <f t="shared" si="6"/>
        <v>1.2898624977498374</v>
      </c>
      <c r="E39" s="22">
        <f t="shared" si="5"/>
        <v>0</v>
      </c>
      <c r="F39" s="171"/>
      <c r="G39" s="298"/>
      <c r="H39" s="296">
        <v>144434</v>
      </c>
      <c r="I39" s="227">
        <v>121096.5224636488</v>
      </c>
      <c r="J39" s="227">
        <v>167771.47753635119</v>
      </c>
    </row>
    <row r="40" spans="1:10" s="257" customFormat="1" x14ac:dyDescent="0.2">
      <c r="A40" s="186" t="s">
        <v>215</v>
      </c>
      <c r="B40" s="91">
        <v>321554</v>
      </c>
      <c r="C40" s="27">
        <f t="shared" si="7"/>
        <v>26856</v>
      </c>
      <c r="D40" s="28">
        <f t="shared" si="6"/>
        <v>9.1130581137299878</v>
      </c>
      <c r="E40" s="22">
        <f t="shared" si="5"/>
        <v>0</v>
      </c>
      <c r="F40" s="171"/>
      <c r="G40" s="298"/>
      <c r="H40" s="295">
        <v>294698</v>
      </c>
      <c r="I40" s="224">
        <v>266179.24354316061</v>
      </c>
      <c r="J40" s="224">
        <v>323216.75645683939</v>
      </c>
    </row>
    <row r="41" spans="1:10" s="257" customFormat="1" x14ac:dyDescent="0.2">
      <c r="A41" s="186" t="s">
        <v>10</v>
      </c>
      <c r="B41" s="91">
        <v>4971</v>
      </c>
      <c r="C41" s="27">
        <f t="shared" si="7"/>
        <v>-1224</v>
      </c>
      <c r="D41" s="28">
        <f t="shared" si="6"/>
        <v>-19.757869249394673</v>
      </c>
      <c r="E41" s="22">
        <f t="shared" si="5"/>
        <v>0</v>
      </c>
      <c r="F41" s="171"/>
      <c r="G41" s="298"/>
      <c r="H41" s="295">
        <v>6195</v>
      </c>
      <c r="I41" s="224">
        <v>0</v>
      </c>
      <c r="J41" s="224">
        <v>13092.907537221221</v>
      </c>
    </row>
    <row r="42" spans="1:10" x14ac:dyDescent="0.2">
      <c r="A42" s="92"/>
      <c r="B42" s="91"/>
      <c r="C42" s="19"/>
      <c r="D42" s="28"/>
      <c r="E42" s="22"/>
      <c r="F42" s="22"/>
      <c r="G42" s="22"/>
      <c r="H42" s="295"/>
      <c r="I42" s="293"/>
      <c r="J42" s="293"/>
    </row>
    <row r="43" spans="1:10" x14ac:dyDescent="0.2">
      <c r="A43" s="93" t="s">
        <v>216</v>
      </c>
      <c r="B43" s="94">
        <v>1286838</v>
      </c>
      <c r="C43" s="13">
        <f>B43-H43</f>
        <v>101483</v>
      </c>
      <c r="D43" s="14">
        <f>C43/H43*100</f>
        <v>8.5614014367003968</v>
      </c>
      <c r="E43" s="15">
        <f>IF(B43&lt;I43,-1,IF(B43&gt;J43,1,0))</f>
        <v>1</v>
      </c>
      <c r="F43" s="15"/>
      <c r="G43" s="15"/>
      <c r="H43" s="292">
        <v>1185355</v>
      </c>
      <c r="I43" s="221">
        <v>1104740.2353833325</v>
      </c>
      <c r="J43" s="221">
        <v>1265969.7646166675</v>
      </c>
    </row>
    <row r="44" spans="1:10" x14ac:dyDescent="0.2">
      <c r="A44" s="95"/>
      <c r="B44" s="91" t="s">
        <v>264</v>
      </c>
      <c r="C44" s="19"/>
      <c r="D44" s="28"/>
      <c r="E44" s="22"/>
      <c r="F44" s="22"/>
      <c r="G44" s="22"/>
      <c r="H44" s="292"/>
      <c r="I44" s="293"/>
      <c r="J44" s="293"/>
    </row>
    <row r="45" spans="1:10" ht="12" x14ac:dyDescent="0.2">
      <c r="A45" s="96" t="s">
        <v>123</v>
      </c>
      <c r="B45" s="91">
        <v>271158</v>
      </c>
      <c r="C45" s="27">
        <f>B45-H45</f>
        <v>50597</v>
      </c>
      <c r="D45" s="28">
        <f>C45/H45*100</f>
        <v>22.940139009162998</v>
      </c>
      <c r="E45" s="22">
        <f>IF(B45&lt;I45,-1,IF(B45&gt;J45,1,0))</f>
        <v>1</v>
      </c>
      <c r="F45" s="173">
        <f t="shared" ref="F45:G48" si="8">+B45/1000</f>
        <v>271.15800000000002</v>
      </c>
      <c r="G45" s="173">
        <f t="shared" si="8"/>
        <v>50.597000000000001</v>
      </c>
      <c r="H45" s="295">
        <v>220561</v>
      </c>
      <c r="I45" s="224">
        <v>190524.21938971244</v>
      </c>
      <c r="J45" s="224">
        <v>250597.78061028756</v>
      </c>
    </row>
    <row r="46" spans="1:10" ht="12" x14ac:dyDescent="0.2">
      <c r="A46" s="96" t="s">
        <v>124</v>
      </c>
      <c r="B46" s="91">
        <v>689155</v>
      </c>
      <c r="C46" s="27">
        <f>B46-H46</f>
        <v>25254</v>
      </c>
      <c r="D46" s="28">
        <f>C46/H46*100</f>
        <v>3.8038803978303997</v>
      </c>
      <c r="E46" s="22">
        <f>IF(B46&lt;I46,-1,IF(B46&gt;J46,1,0))</f>
        <v>0</v>
      </c>
      <c r="F46" s="173">
        <f t="shared" si="8"/>
        <v>689.15499999999997</v>
      </c>
      <c r="G46" s="173">
        <f t="shared" si="8"/>
        <v>25.254000000000001</v>
      </c>
      <c r="H46" s="295">
        <v>663901</v>
      </c>
      <c r="I46" s="224">
        <v>602084.25460425753</v>
      </c>
      <c r="J46" s="224">
        <v>725717.74539574247</v>
      </c>
    </row>
    <row r="47" spans="1:10" s="257" customFormat="1" x14ac:dyDescent="0.2">
      <c r="A47" s="96" t="s">
        <v>12</v>
      </c>
      <c r="B47" s="91">
        <v>321554</v>
      </c>
      <c r="C47" s="27">
        <f>B47-H47</f>
        <v>26856</v>
      </c>
      <c r="D47" s="28">
        <f>C47/H47*100</f>
        <v>9.1130581137299878</v>
      </c>
      <c r="E47" s="22">
        <f>IF(B47&lt;I47,-1,IF(B47&gt;J47,1,0))</f>
        <v>0</v>
      </c>
      <c r="F47" s="173">
        <f t="shared" si="8"/>
        <v>321.55399999999997</v>
      </c>
      <c r="G47" s="173">
        <f t="shared" si="8"/>
        <v>26.856000000000002</v>
      </c>
      <c r="H47" s="295">
        <v>294698</v>
      </c>
      <c r="I47" s="224">
        <v>266170.74689063511</v>
      </c>
      <c r="J47" s="224">
        <v>323225.25310936489</v>
      </c>
    </row>
    <row r="48" spans="1:10" x14ac:dyDescent="0.2">
      <c r="A48" s="96" t="s">
        <v>10</v>
      </c>
      <c r="B48" s="91">
        <v>4971</v>
      </c>
      <c r="C48" s="27">
        <f>B48-H48</f>
        <v>-1224</v>
      </c>
      <c r="D48" s="28">
        <f>C48/H48*100</f>
        <v>-19.757869249394673</v>
      </c>
      <c r="E48" s="22">
        <v>0</v>
      </c>
      <c r="F48" s="173">
        <f t="shared" si="8"/>
        <v>4.9710000000000001</v>
      </c>
      <c r="G48" s="173">
        <f t="shared" si="8"/>
        <v>-1.224</v>
      </c>
      <c r="H48" s="295">
        <v>6195</v>
      </c>
      <c r="I48" s="224">
        <v>0</v>
      </c>
      <c r="J48" s="224">
        <v>13092.853188437444</v>
      </c>
    </row>
    <row r="49" spans="1:10" x14ac:dyDescent="0.2">
      <c r="A49" s="92"/>
      <c r="B49" s="91"/>
      <c r="C49" s="20"/>
      <c r="D49" s="21"/>
      <c r="E49" s="22"/>
      <c r="F49" s="22"/>
      <c r="G49" s="22"/>
      <c r="H49" s="295"/>
      <c r="I49" s="293"/>
      <c r="J49" s="293"/>
    </row>
    <row r="50" spans="1:10" x14ac:dyDescent="0.2">
      <c r="A50" s="93" t="s">
        <v>217</v>
      </c>
      <c r="B50" s="94">
        <v>1286838</v>
      </c>
      <c r="C50" s="13">
        <f>B50-H50</f>
        <v>101483</v>
      </c>
      <c r="D50" s="14">
        <f>C50/H50*100</f>
        <v>8.5614014367003968</v>
      </c>
      <c r="E50" s="15">
        <f>IF(B50&lt;I50,-1,IF(B50&gt;J50,1,0))</f>
        <v>1</v>
      </c>
      <c r="F50" s="15"/>
      <c r="G50" s="15"/>
      <c r="H50" s="292">
        <v>1185355</v>
      </c>
      <c r="I50" s="221">
        <v>1104740.2353833325</v>
      </c>
      <c r="J50" s="221">
        <v>1265969.7646166675</v>
      </c>
    </row>
    <row r="51" spans="1:10" x14ac:dyDescent="0.2">
      <c r="A51" s="95"/>
      <c r="B51" s="91"/>
      <c r="C51" s="19"/>
      <c r="D51" s="28"/>
      <c r="E51" s="22"/>
      <c r="F51" s="22"/>
      <c r="G51" s="22"/>
      <c r="H51" s="292"/>
      <c r="I51" s="293"/>
      <c r="J51" s="293"/>
    </row>
    <row r="52" spans="1:10" x14ac:dyDescent="0.2">
      <c r="A52" s="96" t="s">
        <v>8</v>
      </c>
      <c r="B52" s="91">
        <v>133460</v>
      </c>
      <c r="C52" s="27">
        <f>B52-H52</f>
        <v>9656</v>
      </c>
      <c r="D52" s="28">
        <f>C52/H52*100</f>
        <v>7.7994248974184996</v>
      </c>
      <c r="E52" s="22">
        <f>IF(B52&lt;I52,-1,IF(B52&gt;J52,1,0))</f>
        <v>0</v>
      </c>
      <c r="F52" s="22"/>
      <c r="G52" s="22"/>
      <c r="H52" s="295">
        <v>123804</v>
      </c>
      <c r="I52" s="224">
        <v>103841.90080221595</v>
      </c>
      <c r="J52" s="224">
        <v>143766.09919778406</v>
      </c>
    </row>
    <row r="53" spans="1:10" x14ac:dyDescent="0.2">
      <c r="A53" s="96" t="s">
        <v>9</v>
      </c>
      <c r="B53" s="91">
        <v>1153378</v>
      </c>
      <c r="C53" s="27">
        <f>B53-H53</f>
        <v>91827</v>
      </c>
      <c r="D53" s="28">
        <f>C53/H53*100</f>
        <v>8.6502673917692139</v>
      </c>
      <c r="E53" s="22">
        <f>IF(B53&lt;I53,-1,IF(B53&gt;J53,1,0))</f>
        <v>1</v>
      </c>
      <c r="F53" s="22"/>
      <c r="G53" s="22"/>
      <c r="H53" s="295">
        <v>1061551</v>
      </c>
      <c r="I53" s="224">
        <v>986295.30979312945</v>
      </c>
      <c r="J53" s="224">
        <v>1136806.6902068704</v>
      </c>
    </row>
    <row r="54" spans="1:10" x14ac:dyDescent="0.2">
      <c r="A54" s="96" t="s">
        <v>10</v>
      </c>
      <c r="B54" s="91">
        <v>0</v>
      </c>
      <c r="C54" s="27">
        <v>0</v>
      </c>
      <c r="D54" s="28" t="s">
        <v>168</v>
      </c>
      <c r="E54" s="22">
        <v>0</v>
      </c>
      <c r="F54" s="22"/>
      <c r="G54" s="22"/>
      <c r="H54" s="297" t="s">
        <v>168</v>
      </c>
      <c r="I54" s="232" t="s">
        <v>168</v>
      </c>
      <c r="J54" s="232" t="s">
        <v>168</v>
      </c>
    </row>
    <row r="55" spans="1:10" x14ac:dyDescent="0.2">
      <c r="A55" s="92"/>
      <c r="B55" s="91"/>
      <c r="C55" s="19"/>
      <c r="D55" s="28"/>
      <c r="E55" s="22"/>
      <c r="F55" s="22"/>
      <c r="G55" s="22"/>
      <c r="H55" s="295"/>
      <c r="I55" s="293"/>
      <c r="J55" s="293"/>
    </row>
    <row r="56" spans="1:10" x14ac:dyDescent="0.2">
      <c r="A56" s="11" t="s">
        <v>218</v>
      </c>
      <c r="B56" s="97">
        <v>1286838</v>
      </c>
      <c r="C56" s="13">
        <f>B56-H56</f>
        <v>101483</v>
      </c>
      <c r="D56" s="14">
        <f>C56/H56*100</f>
        <v>8.5614014367003968</v>
      </c>
      <c r="E56" s="15">
        <f>IF(B56&lt;I56,-1,IF(B56&gt;J56,1,0))</f>
        <v>1</v>
      </c>
      <c r="F56" s="15"/>
      <c r="G56" s="15"/>
      <c r="H56" s="292">
        <v>1185355</v>
      </c>
      <c r="I56" s="221">
        <v>1104740.2353833325</v>
      </c>
      <c r="J56" s="221">
        <v>1265969.7646166675</v>
      </c>
    </row>
    <row r="57" spans="1:10" x14ac:dyDescent="0.2">
      <c r="A57" s="18"/>
      <c r="B57" s="98"/>
      <c r="C57" s="19"/>
      <c r="D57" s="28"/>
      <c r="E57" s="22"/>
      <c r="F57" s="22"/>
      <c r="G57" s="22"/>
      <c r="H57" s="292"/>
      <c r="I57" s="293"/>
      <c r="J57" s="293"/>
    </row>
    <row r="58" spans="1:10" x14ac:dyDescent="0.2">
      <c r="A58" s="34" t="s">
        <v>13</v>
      </c>
      <c r="B58" s="98">
        <v>908525</v>
      </c>
      <c r="C58" s="27">
        <f>B58-H58</f>
        <v>109408</v>
      </c>
      <c r="D58" s="28">
        <f>C58/H58*100</f>
        <v>13.691111564389194</v>
      </c>
      <c r="E58" s="22">
        <f>IF(B58&lt;I58,-1,IF(B58&gt;J58,1,0))</f>
        <v>1</v>
      </c>
      <c r="F58" s="173">
        <f t="shared" ref="F58:G61" si="9">+B58/1000</f>
        <v>908.52499999999998</v>
      </c>
      <c r="G58" s="173">
        <f t="shared" si="9"/>
        <v>109.408</v>
      </c>
      <c r="H58" s="295">
        <v>799117</v>
      </c>
      <c r="I58" s="224">
        <v>746528.36324845895</v>
      </c>
      <c r="J58" s="224">
        <v>851705.63675154105</v>
      </c>
    </row>
    <row r="59" spans="1:10" s="257" customFormat="1" x14ac:dyDescent="0.2">
      <c r="A59" s="34" t="s">
        <v>11</v>
      </c>
      <c r="B59" s="98">
        <v>317414</v>
      </c>
      <c r="C59" s="27">
        <f>B59-H59</f>
        <v>-5920</v>
      </c>
      <c r="D59" s="28">
        <f>C59/H59*100</f>
        <v>-1.830924059950392</v>
      </c>
      <c r="E59" s="22">
        <f t="shared" ref="E59:E61" si="10">IF(B59&lt;I59,-1,IF(B59&gt;J59,1,0))</f>
        <v>0</v>
      </c>
      <c r="F59" s="173">
        <f t="shared" si="9"/>
        <v>317.41399999999999</v>
      </c>
      <c r="G59" s="173">
        <f t="shared" si="9"/>
        <v>-5.92</v>
      </c>
      <c r="H59" s="295">
        <v>323334</v>
      </c>
      <c r="I59" s="224">
        <v>279369.81324195274</v>
      </c>
      <c r="J59" s="224">
        <v>367298.18675804726</v>
      </c>
    </row>
    <row r="60" spans="1:10" s="257" customFormat="1" x14ac:dyDescent="0.2">
      <c r="A60" s="34" t="s">
        <v>14</v>
      </c>
      <c r="B60" s="98">
        <v>46305</v>
      </c>
      <c r="C60" s="27">
        <f>B60-H60</f>
        <v>3042</v>
      </c>
      <c r="D60" s="28">
        <f>C60/H60*100</f>
        <v>7.03141252340337</v>
      </c>
      <c r="E60" s="22">
        <f t="shared" si="10"/>
        <v>0</v>
      </c>
      <c r="F60" s="173">
        <f t="shared" si="9"/>
        <v>46.305</v>
      </c>
      <c r="G60" s="173">
        <f t="shared" si="9"/>
        <v>3.0419999999999998</v>
      </c>
      <c r="H60" s="295">
        <v>43263</v>
      </c>
      <c r="I60" s="224">
        <v>32200.386124752615</v>
      </c>
      <c r="J60" s="224">
        <v>54325.613875247385</v>
      </c>
    </row>
    <row r="61" spans="1:10" s="257" customFormat="1" ht="12.6" thickBot="1" x14ac:dyDescent="0.25">
      <c r="A61" s="34" t="s">
        <v>159</v>
      </c>
      <c r="B61" s="100">
        <v>14594</v>
      </c>
      <c r="C61" s="27">
        <f>B61-H61</f>
        <v>-5047</v>
      </c>
      <c r="D61" s="28">
        <f>C61/H61*100</f>
        <v>-25.696247645231914</v>
      </c>
      <c r="E61" s="22">
        <f t="shared" si="10"/>
        <v>0</v>
      </c>
      <c r="F61" s="173">
        <f t="shared" si="9"/>
        <v>14.593999999999999</v>
      </c>
      <c r="G61" s="173">
        <f t="shared" si="9"/>
        <v>-5.0469999999999997</v>
      </c>
      <c r="H61" s="234">
        <v>19641</v>
      </c>
      <c r="I61" s="233">
        <v>12879.823568139251</v>
      </c>
      <c r="J61" s="233">
        <v>26402.176431860749</v>
      </c>
    </row>
    <row r="62" spans="1:10" x14ac:dyDescent="0.2">
      <c r="A62" s="359" t="s">
        <v>46</v>
      </c>
      <c r="B62" s="359"/>
      <c r="C62" s="359"/>
      <c r="D62" s="359"/>
      <c r="E62" s="359"/>
      <c r="F62" s="174"/>
      <c r="G62" s="174"/>
      <c r="H62" s="257"/>
      <c r="I62" s="257"/>
      <c r="J62" s="257"/>
    </row>
    <row r="63" spans="1:10" x14ac:dyDescent="0.2">
      <c r="A63" s="357" t="s">
        <v>47</v>
      </c>
      <c r="B63" s="357"/>
      <c r="C63" s="357"/>
      <c r="D63" s="357"/>
      <c r="E63" s="357"/>
      <c r="F63" s="175"/>
      <c r="G63" s="175"/>
      <c r="H63" s="257"/>
      <c r="I63" s="257"/>
      <c r="J63" s="257"/>
    </row>
    <row r="64" spans="1:10" x14ac:dyDescent="0.2">
      <c r="A64" s="357" t="s">
        <v>170</v>
      </c>
      <c r="B64" s="357"/>
      <c r="C64" s="357"/>
      <c r="D64" s="357"/>
      <c r="E64" s="357"/>
      <c r="F64" s="175"/>
      <c r="G64" s="175"/>
      <c r="H64" s="257"/>
      <c r="I64" s="257"/>
      <c r="J64" s="257"/>
    </row>
    <row r="65" spans="1:7" x14ac:dyDescent="0.2">
      <c r="A65" s="358" t="s">
        <v>48</v>
      </c>
      <c r="B65" s="358"/>
      <c r="C65" s="358"/>
      <c r="D65" s="358"/>
      <c r="E65" s="358"/>
      <c r="F65" s="175"/>
      <c r="G65" s="175"/>
    </row>
    <row r="66" spans="1:7" x14ac:dyDescent="0.2">
      <c r="A66" s="357" t="s">
        <v>160</v>
      </c>
      <c r="B66" s="357"/>
      <c r="C66" s="357"/>
      <c r="D66" s="357"/>
      <c r="E66" s="357"/>
      <c r="F66" s="175"/>
      <c r="G66" s="175"/>
    </row>
    <row r="67" spans="1:7" x14ac:dyDescent="0.2">
      <c r="A67" s="357" t="s">
        <v>157</v>
      </c>
      <c r="B67" s="357"/>
      <c r="C67" s="357"/>
      <c r="D67" s="357"/>
      <c r="E67" s="357"/>
      <c r="F67" s="175"/>
      <c r="G67" s="175"/>
    </row>
    <row r="68" spans="1:7" ht="11.25" customHeight="1" x14ac:dyDescent="0.2">
      <c r="A68" s="343" t="s">
        <v>235</v>
      </c>
      <c r="B68" s="343"/>
      <c r="C68" s="343"/>
      <c r="D68" s="343"/>
      <c r="E68" s="343"/>
      <c r="F68" s="174"/>
      <c r="G68" s="174"/>
    </row>
    <row r="69" spans="1:7" ht="11.25" hidden="1" customHeight="1" x14ac:dyDescent="0.2">
      <c r="A69" s="77">
        <v>1</v>
      </c>
      <c r="B69" s="77">
        <v>-1</v>
      </c>
      <c r="C69" s="77">
        <v>0</v>
      </c>
      <c r="D69" s="257"/>
      <c r="E69" s="1"/>
      <c r="F69" s="22"/>
      <c r="G69" s="22"/>
    </row>
    <row r="70" spans="1:7" x14ac:dyDescent="0.2">
      <c r="A70" s="257"/>
      <c r="B70" s="257"/>
      <c r="C70" s="257"/>
      <c r="D70" s="257"/>
      <c r="E70" s="1"/>
      <c r="F70" s="22"/>
      <c r="G70" s="22"/>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2">
      <iconSet iconSet="3Arrows" showValue="0">
        <cfvo type="percent" val="0"/>
        <cfvo type="percent" val="33"/>
        <cfvo type="percent" val="67"/>
      </iconSet>
    </cfRule>
  </conditionalFormatting>
  <conditionalFormatting sqref="F56:G56 F52:G54 F50:G50 F43:G43">
    <cfRule type="iconSet" priority="3">
      <iconSet iconSet="3Arrows" showValue="0">
        <cfvo type="percent" val="0"/>
        <cfvo type="percent" val="33"/>
        <cfvo type="percent" val="67"/>
      </iconSet>
    </cfRule>
  </conditionalFormatting>
  <conditionalFormatting sqref="A69:C69 E56 E52:E54 E50 E45:E48 E43 E12:E15 E9:E10 E7 E17:E41 E58:E61">
    <cfRule type="iconSet" priority="4">
      <iconSet iconSet="3Arrows" showValue="0">
        <cfvo type="percent" val="0"/>
        <cfvo type="percent" val="33"/>
        <cfvo type="percent" val="67"/>
      </iconSet>
    </cfRule>
  </conditionalFormatting>
  <conditionalFormatting sqref="F4">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70"/>
  <sheetViews>
    <sheetView view="pageBreakPreview" zoomScaleNormal="100" zoomScaleSheetLayoutView="100" workbookViewId="0">
      <selection activeCell="H7" sqref="H7"/>
    </sheetView>
  </sheetViews>
  <sheetFormatPr baseColWidth="10" defaultColWidth="11.44140625" defaultRowHeight="10.199999999999999" x14ac:dyDescent="0.2"/>
  <cols>
    <col min="1" max="1" width="34.88671875" style="10" customWidth="1"/>
    <col min="2" max="4" width="9.33203125" style="10" customWidth="1"/>
    <col min="5" max="5" width="19.33203125" style="10" customWidth="1"/>
    <col min="6" max="6" width="10.109375" style="10" customWidth="1"/>
    <col min="7" max="7" width="4.5546875" style="10" bestFit="1" customWidth="1"/>
    <col min="8" max="8" width="11.44140625" style="10" customWidth="1"/>
    <col min="9" max="9" width="9.44140625" style="10" customWidth="1"/>
    <col min="10" max="10" width="10.44140625" style="10" customWidth="1"/>
    <col min="11" max="16384" width="11.44140625" style="10"/>
  </cols>
  <sheetData>
    <row r="1" spans="1:10" x14ac:dyDescent="0.2">
      <c r="A1" s="331" t="s">
        <v>243</v>
      </c>
      <c r="B1" s="331"/>
      <c r="C1" s="331"/>
      <c r="D1" s="331"/>
      <c r="E1" s="331"/>
      <c r="F1" s="169"/>
      <c r="G1" s="169"/>
    </row>
    <row r="2" spans="1:10" x14ac:dyDescent="0.2">
      <c r="A2" s="331" t="s">
        <v>68</v>
      </c>
      <c r="B2" s="331"/>
      <c r="C2" s="331"/>
      <c r="D2" s="331"/>
      <c r="E2" s="331"/>
      <c r="F2" s="169"/>
      <c r="G2" s="169"/>
    </row>
    <row r="3" spans="1:10" ht="10.8" thickBot="1" x14ac:dyDescent="0.25">
      <c r="A3" s="332" t="s">
        <v>261</v>
      </c>
      <c r="B3" s="332"/>
      <c r="C3" s="332"/>
      <c r="D3" s="332"/>
      <c r="E3" s="332"/>
      <c r="F3" s="170"/>
      <c r="G3" s="170"/>
      <c r="H3" s="328" t="s">
        <v>233</v>
      </c>
      <c r="I3" s="328"/>
      <c r="J3" s="328"/>
    </row>
    <row r="4" spans="1:10" ht="15" customHeight="1" x14ac:dyDescent="0.2">
      <c r="A4" s="350" t="s">
        <v>120</v>
      </c>
      <c r="B4" s="3" t="s">
        <v>262</v>
      </c>
      <c r="C4" s="351" t="s">
        <v>78</v>
      </c>
      <c r="D4" s="351"/>
      <c r="E4" s="352" t="s">
        <v>112</v>
      </c>
      <c r="F4" s="338" t="s">
        <v>205</v>
      </c>
      <c r="G4" s="339"/>
      <c r="H4" s="353" t="s">
        <v>231</v>
      </c>
      <c r="I4" s="348" t="s">
        <v>79</v>
      </c>
      <c r="J4" s="349"/>
    </row>
    <row r="5" spans="1:10" ht="10.8" thickBot="1" x14ac:dyDescent="0.25">
      <c r="A5" s="347"/>
      <c r="B5" s="6" t="s">
        <v>263</v>
      </c>
      <c r="C5" s="6" t="s">
        <v>53</v>
      </c>
      <c r="D5" s="6" t="s">
        <v>52</v>
      </c>
      <c r="E5" s="336"/>
      <c r="F5" s="160" t="s">
        <v>232</v>
      </c>
      <c r="G5" s="155"/>
      <c r="H5" s="330"/>
      <c r="I5" s="259" t="s">
        <v>80</v>
      </c>
      <c r="J5" s="259" t="s">
        <v>81</v>
      </c>
    </row>
    <row r="6" spans="1:10" x14ac:dyDescent="0.2">
      <c r="A6" s="82"/>
      <c r="B6" s="270"/>
      <c r="C6" s="291"/>
      <c r="D6" s="270"/>
      <c r="E6" s="43"/>
      <c r="F6" s="354"/>
      <c r="G6" s="355"/>
      <c r="I6" s="23"/>
      <c r="J6" s="23"/>
    </row>
    <row r="7" spans="1:10" x14ac:dyDescent="0.2">
      <c r="A7" s="84" t="s">
        <v>1</v>
      </c>
      <c r="B7" s="85">
        <v>806810</v>
      </c>
      <c r="C7" s="13">
        <f>B7-H7</f>
        <v>146056</v>
      </c>
      <c r="D7" s="14">
        <f>C7/H7*100</f>
        <v>22.104444316644319</v>
      </c>
      <c r="E7" s="15">
        <f>IF(B7&lt;I7,-1,IF(B7&gt;J7,1,0))</f>
        <v>1</v>
      </c>
      <c r="F7" s="173">
        <f>+B7/1000</f>
        <v>806.81</v>
      </c>
      <c r="G7" s="172">
        <f>+C7/1000</f>
        <v>146.05600000000001</v>
      </c>
      <c r="H7" s="292">
        <v>660754</v>
      </c>
      <c r="I7" s="221">
        <v>612764.19145993737</v>
      </c>
      <c r="J7" s="221">
        <v>708743.80854006263</v>
      </c>
    </row>
    <row r="8" spans="1:10" s="257" customFormat="1" x14ac:dyDescent="0.2">
      <c r="A8" s="86"/>
      <c r="B8" s="87"/>
      <c r="C8" s="20"/>
      <c r="D8" s="21"/>
      <c r="E8" s="22"/>
      <c r="F8" s="22"/>
      <c r="G8" s="22"/>
      <c r="H8" s="292"/>
      <c r="I8" s="293"/>
      <c r="J8" s="293"/>
    </row>
    <row r="9" spans="1:10" x14ac:dyDescent="0.2">
      <c r="A9" s="88" t="s">
        <v>2</v>
      </c>
      <c r="B9" s="89">
        <v>25421</v>
      </c>
      <c r="C9" s="25">
        <f>B9-H9</f>
        <v>-4082</v>
      </c>
      <c r="D9" s="21">
        <f>C9/H9*100</f>
        <v>-13.83588109683761</v>
      </c>
      <c r="E9" s="22">
        <f>IF(B9&lt;I9,-1,IF(B9&gt;J9,1,0))</f>
        <v>0</v>
      </c>
      <c r="F9" s="173">
        <f>+B9/1000</f>
        <v>25.420999999999999</v>
      </c>
      <c r="G9" s="173">
        <f>+C9/1000</f>
        <v>-4.0819999999999999</v>
      </c>
      <c r="H9" s="292">
        <v>29503</v>
      </c>
      <c r="I9" s="223">
        <v>22687.48562413943</v>
      </c>
      <c r="J9" s="223">
        <v>36318.51437586057</v>
      </c>
    </row>
    <row r="10" spans="1:10" x14ac:dyDescent="0.2">
      <c r="A10" s="90" t="s">
        <v>60</v>
      </c>
      <c r="B10" s="91">
        <v>25421</v>
      </c>
      <c r="C10" s="27">
        <f>B10-H10</f>
        <v>-4082</v>
      </c>
      <c r="D10" s="28">
        <f>C10/H10*100</f>
        <v>-13.83588109683761</v>
      </c>
      <c r="E10" s="294">
        <f>IF(B10&lt;I10,-1,IF(B10&gt;J10,1,0))</f>
        <v>0</v>
      </c>
      <c r="F10" s="171"/>
      <c r="G10" s="172"/>
      <c r="H10" s="295">
        <v>29503</v>
      </c>
      <c r="I10" s="224">
        <v>22687.48562413943</v>
      </c>
      <c r="J10" s="224">
        <v>36318.51437586057</v>
      </c>
    </row>
    <row r="11" spans="1:10" x14ac:dyDescent="0.2">
      <c r="A11" s="90"/>
      <c r="B11" s="91"/>
      <c r="C11" s="19"/>
      <c r="D11" s="28"/>
      <c r="E11" s="22"/>
      <c r="F11" s="171"/>
      <c r="G11" s="172"/>
      <c r="H11" s="295"/>
      <c r="I11" s="293"/>
      <c r="J11" s="293"/>
    </row>
    <row r="12" spans="1:10" s="207" customFormat="1" x14ac:dyDescent="0.2">
      <c r="A12" s="88" t="s">
        <v>3</v>
      </c>
      <c r="B12" s="89">
        <v>63520</v>
      </c>
      <c r="C12" s="25">
        <f>B12-H12</f>
        <v>2287</v>
      </c>
      <c r="D12" s="21">
        <f>C12/H12*100</f>
        <v>3.734914180262277</v>
      </c>
      <c r="E12" s="202">
        <f>IF(B12&lt;I12,-1,IF(B12&gt;J12,1,0))</f>
        <v>0</v>
      </c>
      <c r="F12" s="173">
        <f>+B12/1000</f>
        <v>63.52</v>
      </c>
      <c r="G12" s="173">
        <f>+C12/1000</f>
        <v>2.2869999999999999</v>
      </c>
      <c r="H12" s="292">
        <v>61233</v>
      </c>
      <c r="I12" s="223">
        <v>46612.361412361737</v>
      </c>
      <c r="J12" s="223">
        <v>75853.63858763827</v>
      </c>
    </row>
    <row r="13" spans="1:10" s="257" customFormat="1" x14ac:dyDescent="0.2">
      <c r="A13" s="90" t="s">
        <v>4</v>
      </c>
      <c r="B13" s="91">
        <v>58740</v>
      </c>
      <c r="C13" s="27">
        <f>B13-H13</f>
        <v>3846</v>
      </c>
      <c r="D13" s="28">
        <f>C13/H13*100</f>
        <v>7.0062301890917045</v>
      </c>
      <c r="E13" s="202">
        <f t="shared" ref="E13:E15" si="0">IF(B13&lt;I13,-1,IF(B13&gt;J13,1,0))</f>
        <v>0</v>
      </c>
      <c r="F13" s="171"/>
      <c r="G13" s="298"/>
      <c r="H13" s="295">
        <v>54894</v>
      </c>
      <c r="I13" s="224">
        <v>40433.892551378216</v>
      </c>
      <c r="J13" s="224">
        <v>69354.107448621784</v>
      </c>
    </row>
    <row r="14" spans="1:10" s="280" customFormat="1" x14ac:dyDescent="0.2">
      <c r="A14" s="90" t="s">
        <v>5</v>
      </c>
      <c r="B14" s="91">
        <v>2451</v>
      </c>
      <c r="C14" s="27">
        <f>B14-H14</f>
        <v>289</v>
      </c>
      <c r="D14" s="28">
        <f>C14/H14*100</f>
        <v>13.367252543940797</v>
      </c>
      <c r="E14" s="202">
        <f t="shared" si="0"/>
        <v>0</v>
      </c>
      <c r="F14" s="299"/>
      <c r="G14" s="300"/>
      <c r="H14" s="301">
        <v>2162</v>
      </c>
      <c r="I14" s="279">
        <v>182.78305651074038</v>
      </c>
      <c r="J14" s="279">
        <v>4141.2169434892594</v>
      </c>
    </row>
    <row r="15" spans="1:10" s="257" customFormat="1" ht="12" x14ac:dyDescent="0.2">
      <c r="A15" s="90" t="s">
        <v>121</v>
      </c>
      <c r="B15" s="91">
        <v>2329</v>
      </c>
      <c r="C15" s="27">
        <f>B15-H15</f>
        <v>-1848</v>
      </c>
      <c r="D15" s="28">
        <f>C15/H15*100</f>
        <v>-44.242279147713667</v>
      </c>
      <c r="E15" s="202">
        <f t="shared" si="0"/>
        <v>0</v>
      </c>
      <c r="F15" s="171"/>
      <c r="G15" s="298"/>
      <c r="H15" s="295">
        <v>4177</v>
      </c>
      <c r="I15" s="224">
        <v>784.08133054842483</v>
      </c>
      <c r="J15" s="224">
        <v>7569.9186694515756</v>
      </c>
    </row>
    <row r="16" spans="1:10" s="257" customFormat="1" x14ac:dyDescent="0.2">
      <c r="A16" s="90"/>
      <c r="B16" s="91"/>
      <c r="C16" s="19"/>
      <c r="D16" s="28"/>
      <c r="E16" s="22"/>
      <c r="F16" s="171"/>
      <c r="G16" s="298"/>
      <c r="H16" s="295"/>
      <c r="I16" s="293"/>
      <c r="J16" s="293"/>
    </row>
    <row r="17" spans="1:10" s="257" customFormat="1" x14ac:dyDescent="0.2">
      <c r="A17" s="88" t="s">
        <v>54</v>
      </c>
      <c r="B17" s="89">
        <v>713621</v>
      </c>
      <c r="C17" s="25">
        <f t="shared" ref="C17:C26" si="1">B17-H17</f>
        <v>143785</v>
      </c>
      <c r="D17" s="21">
        <f t="shared" ref="D17:D26" si="2">C17/H17*100</f>
        <v>25.232698530805354</v>
      </c>
      <c r="E17" s="22">
        <f>IF(B17&lt;I17,-1,IF(B17&gt;J17,1,0))</f>
        <v>1</v>
      </c>
      <c r="F17" s="173">
        <f>+B17/1000</f>
        <v>713.62099999999998</v>
      </c>
      <c r="G17" s="173">
        <f>+C17/1000</f>
        <v>143.785</v>
      </c>
      <c r="H17" s="292">
        <v>569836</v>
      </c>
      <c r="I17" s="223">
        <v>526761.70652398816</v>
      </c>
      <c r="J17" s="223">
        <v>612910.29347601184</v>
      </c>
    </row>
    <row r="18" spans="1:10" s="257" customFormat="1" x14ac:dyDescent="0.2">
      <c r="A18" s="90" t="s">
        <v>70</v>
      </c>
      <c r="B18" s="91">
        <v>130678</v>
      </c>
      <c r="C18" s="27">
        <f t="shared" si="1"/>
        <v>28115</v>
      </c>
      <c r="D18" s="28">
        <f t="shared" si="2"/>
        <v>27.412419683511597</v>
      </c>
      <c r="E18" s="22">
        <f t="shared" ref="E18:E26" si="3">IF(B18&lt;I18,-1,IF(B18&gt;J18,1,0))</f>
        <v>1</v>
      </c>
      <c r="F18" s="173">
        <f>+B18/1000</f>
        <v>130.678</v>
      </c>
      <c r="G18" s="173">
        <f t="shared" ref="G18:G26" si="4">+C18/1000</f>
        <v>28.114999999999998</v>
      </c>
      <c r="H18" s="295">
        <v>102563</v>
      </c>
      <c r="I18" s="224">
        <v>84936.922505963768</v>
      </c>
      <c r="J18" s="224">
        <v>120189.07749403623</v>
      </c>
    </row>
    <row r="19" spans="1:10" s="257" customFormat="1" x14ac:dyDescent="0.2">
      <c r="A19" s="90" t="s">
        <v>6</v>
      </c>
      <c r="B19" s="91">
        <v>13628</v>
      </c>
      <c r="C19" s="27">
        <f t="shared" si="1"/>
        <v>2584</v>
      </c>
      <c r="D19" s="28">
        <f t="shared" si="2"/>
        <v>23.397319811662438</v>
      </c>
      <c r="E19" s="22">
        <f t="shared" si="3"/>
        <v>0</v>
      </c>
      <c r="F19" s="173">
        <f t="shared" ref="F19:F26" si="5">+B19/1000</f>
        <v>13.628</v>
      </c>
      <c r="G19" s="173">
        <f t="shared" si="4"/>
        <v>2.5840000000000001</v>
      </c>
      <c r="H19" s="295">
        <v>11044</v>
      </c>
      <c r="I19" s="224">
        <v>3336.8384448686938</v>
      </c>
      <c r="J19" s="224">
        <v>18751.161555131308</v>
      </c>
    </row>
    <row r="20" spans="1:10" s="257" customFormat="1" x14ac:dyDescent="0.2">
      <c r="A20" s="90" t="s">
        <v>71</v>
      </c>
      <c r="B20" s="91">
        <v>76315</v>
      </c>
      <c r="C20" s="27">
        <f t="shared" si="1"/>
        <v>7508</v>
      </c>
      <c r="D20" s="28">
        <f t="shared" si="2"/>
        <v>10.911680497623788</v>
      </c>
      <c r="E20" s="22">
        <f t="shared" si="3"/>
        <v>0</v>
      </c>
      <c r="F20" s="173">
        <f t="shared" si="5"/>
        <v>76.314999999999998</v>
      </c>
      <c r="G20" s="173">
        <f t="shared" si="4"/>
        <v>7.508</v>
      </c>
      <c r="H20" s="295">
        <v>68807</v>
      </c>
      <c r="I20" s="224">
        <v>55671.906316189983</v>
      </c>
      <c r="J20" s="224">
        <v>81942.093683810017</v>
      </c>
    </row>
    <row r="21" spans="1:10" s="257" customFormat="1" x14ac:dyDescent="0.2">
      <c r="A21" s="90" t="s">
        <v>72</v>
      </c>
      <c r="B21" s="91">
        <v>25380</v>
      </c>
      <c r="C21" s="27">
        <f t="shared" si="1"/>
        <v>9449</v>
      </c>
      <c r="D21" s="28">
        <f t="shared" si="2"/>
        <v>59.312033142928875</v>
      </c>
      <c r="E21" s="22">
        <f t="shared" si="3"/>
        <v>1</v>
      </c>
      <c r="F21" s="173">
        <f t="shared" si="5"/>
        <v>25.38</v>
      </c>
      <c r="G21" s="173">
        <f t="shared" si="4"/>
        <v>9.4489999999999998</v>
      </c>
      <c r="H21" s="295">
        <v>15931</v>
      </c>
      <c r="I21" s="224">
        <v>7395.288017361514</v>
      </c>
      <c r="J21" s="224">
        <v>24466.711982638488</v>
      </c>
    </row>
    <row r="22" spans="1:10" s="257" customFormat="1" ht="20.399999999999999" x14ac:dyDescent="0.2">
      <c r="A22" s="90" t="s">
        <v>62</v>
      </c>
      <c r="B22" s="91">
        <v>65593</v>
      </c>
      <c r="C22" s="27">
        <f t="shared" si="1"/>
        <v>-79</v>
      </c>
      <c r="D22" s="28">
        <f t="shared" si="2"/>
        <v>-0.12029479839200878</v>
      </c>
      <c r="E22" s="22">
        <f t="shared" si="3"/>
        <v>0</v>
      </c>
      <c r="F22" s="173">
        <f t="shared" si="5"/>
        <v>65.593000000000004</v>
      </c>
      <c r="G22" s="173">
        <f t="shared" si="4"/>
        <v>-7.9000000000000001E-2</v>
      </c>
      <c r="H22" s="296">
        <v>65672</v>
      </c>
      <c r="I22" s="227">
        <v>49167.164241997976</v>
      </c>
      <c r="J22" s="227">
        <v>82176.835758002024</v>
      </c>
    </row>
    <row r="23" spans="1:10" s="257" customFormat="1" x14ac:dyDescent="0.2">
      <c r="A23" s="90" t="s">
        <v>61</v>
      </c>
      <c r="B23" s="91">
        <v>30991</v>
      </c>
      <c r="C23" s="27">
        <f t="shared" si="1"/>
        <v>1741</v>
      </c>
      <c r="D23" s="28">
        <f t="shared" si="2"/>
        <v>5.9521367521367523</v>
      </c>
      <c r="E23" s="22">
        <f t="shared" si="3"/>
        <v>0</v>
      </c>
      <c r="F23" s="173">
        <f t="shared" si="5"/>
        <v>30.991</v>
      </c>
      <c r="G23" s="173">
        <f t="shared" si="4"/>
        <v>1.7410000000000001</v>
      </c>
      <c r="H23" s="295">
        <v>29250</v>
      </c>
      <c r="I23" s="224">
        <v>19809.081629748442</v>
      </c>
      <c r="J23" s="224">
        <v>38690.918370251558</v>
      </c>
    </row>
    <row r="24" spans="1:10" s="257" customFormat="1" x14ac:dyDescent="0.2">
      <c r="A24" s="90" t="s">
        <v>40</v>
      </c>
      <c r="B24" s="91">
        <v>165313</v>
      </c>
      <c r="C24" s="27">
        <f t="shared" si="1"/>
        <v>22016</v>
      </c>
      <c r="D24" s="28">
        <f t="shared" si="2"/>
        <v>15.363894568623209</v>
      </c>
      <c r="E24" s="22">
        <f t="shared" si="3"/>
        <v>0</v>
      </c>
      <c r="F24" s="173">
        <f t="shared" si="5"/>
        <v>165.31299999999999</v>
      </c>
      <c r="G24" s="173">
        <f t="shared" si="4"/>
        <v>22.015999999999998</v>
      </c>
      <c r="H24" s="295">
        <v>143297</v>
      </c>
      <c r="I24" s="224">
        <v>118075.79516554435</v>
      </c>
      <c r="J24" s="224">
        <v>168518.20483445565</v>
      </c>
    </row>
    <row r="25" spans="1:10" s="257" customFormat="1" ht="12" x14ac:dyDescent="0.2">
      <c r="A25" s="90" t="s">
        <v>122</v>
      </c>
      <c r="B25" s="91">
        <v>82272</v>
      </c>
      <c r="C25" s="27">
        <f t="shared" si="1"/>
        <v>29218</v>
      </c>
      <c r="D25" s="28">
        <f t="shared" si="2"/>
        <v>55.072190598258373</v>
      </c>
      <c r="E25" s="22">
        <f t="shared" si="3"/>
        <v>1</v>
      </c>
      <c r="F25" s="173">
        <f t="shared" si="5"/>
        <v>82.272000000000006</v>
      </c>
      <c r="G25" s="173">
        <f t="shared" si="4"/>
        <v>29.218</v>
      </c>
      <c r="H25" s="295">
        <v>53054</v>
      </c>
      <c r="I25" s="224">
        <v>39701.850167477911</v>
      </c>
      <c r="J25" s="224">
        <v>66406.149832522089</v>
      </c>
    </row>
    <row r="26" spans="1:10" x14ac:dyDescent="0.2">
      <c r="A26" s="90" t="s">
        <v>63</v>
      </c>
      <c r="B26" s="91">
        <v>123451</v>
      </c>
      <c r="C26" s="27">
        <f t="shared" si="1"/>
        <v>43233</v>
      </c>
      <c r="D26" s="28">
        <f t="shared" si="2"/>
        <v>53.894387793263355</v>
      </c>
      <c r="E26" s="22">
        <f t="shared" si="3"/>
        <v>1</v>
      </c>
      <c r="F26" s="173">
        <f t="shared" si="5"/>
        <v>123.45099999999999</v>
      </c>
      <c r="G26" s="173">
        <f t="shared" si="4"/>
        <v>43.232999999999997</v>
      </c>
      <c r="H26" s="295">
        <v>80218</v>
      </c>
      <c r="I26" s="224">
        <v>64103.440608654782</v>
      </c>
      <c r="J26" s="224">
        <v>96332.559391345218</v>
      </c>
    </row>
    <row r="27" spans="1:10" x14ac:dyDescent="0.2">
      <c r="A27" s="90"/>
      <c r="B27" s="91" t="s">
        <v>264</v>
      </c>
      <c r="C27" s="20"/>
      <c r="D27" s="21"/>
      <c r="E27" s="22"/>
      <c r="F27" s="171"/>
      <c r="G27" s="172"/>
      <c r="H27" s="295"/>
      <c r="I27" s="293"/>
      <c r="J27" s="293"/>
    </row>
    <row r="28" spans="1:10" x14ac:dyDescent="0.2">
      <c r="A28" s="88" t="s">
        <v>7</v>
      </c>
      <c r="B28" s="89">
        <v>4248</v>
      </c>
      <c r="C28" s="25">
        <f>B28-H28</f>
        <v>4066</v>
      </c>
      <c r="D28" s="21">
        <f>C28/H28*100</f>
        <v>2234.065934065934</v>
      </c>
      <c r="E28" s="22">
        <v>0</v>
      </c>
      <c r="F28" s="171"/>
      <c r="G28" s="172"/>
      <c r="H28" s="292">
        <v>182</v>
      </c>
      <c r="I28" s="223" t="s">
        <v>168</v>
      </c>
      <c r="J28" s="223" t="s">
        <v>168</v>
      </c>
    </row>
    <row r="29" spans="1:10" x14ac:dyDescent="0.2">
      <c r="A29" s="92"/>
      <c r="B29" s="89"/>
      <c r="C29" s="25"/>
      <c r="D29" s="21"/>
      <c r="E29" s="22"/>
      <c r="F29" s="171"/>
      <c r="G29" s="172"/>
      <c r="H29" s="295"/>
      <c r="I29" s="293"/>
      <c r="J29" s="293"/>
    </row>
    <row r="30" spans="1:10" x14ac:dyDescent="0.2">
      <c r="A30" s="93" t="s">
        <v>206</v>
      </c>
      <c r="B30" s="94">
        <v>806810</v>
      </c>
      <c r="C30" s="13">
        <f>B30-H30</f>
        <v>146056</v>
      </c>
      <c r="D30" s="14">
        <f>C30/H30*100</f>
        <v>22.104444316644319</v>
      </c>
      <c r="E30" s="15">
        <f t="shared" ref="E30:E40" si="6">IF(B30&lt;I30,-1,IF(B30&gt;J30,1,0))</f>
        <v>1</v>
      </c>
      <c r="F30" s="171"/>
      <c r="G30" s="172"/>
      <c r="H30" s="292">
        <v>660754</v>
      </c>
      <c r="I30" s="223">
        <v>612764.19145993737</v>
      </c>
      <c r="J30" s="223">
        <v>708743.80854006263</v>
      </c>
    </row>
    <row r="31" spans="1:10" x14ac:dyDescent="0.2">
      <c r="A31" s="92"/>
      <c r="B31" s="91"/>
      <c r="C31" s="19"/>
      <c r="D31" s="28"/>
      <c r="E31" s="22"/>
      <c r="F31" s="171"/>
      <c r="G31" s="172"/>
      <c r="H31" s="292"/>
      <c r="I31" s="223"/>
      <c r="J31" s="223"/>
    </row>
    <row r="32" spans="1:10" x14ac:dyDescent="0.2">
      <c r="A32" s="186" t="s">
        <v>207</v>
      </c>
      <c r="B32" s="91">
        <v>8125</v>
      </c>
      <c r="C32" s="27">
        <f>B32-H32</f>
        <v>-1654</v>
      </c>
      <c r="D32" s="28">
        <f t="shared" ref="D32:D41" si="7">C32/H32*100</f>
        <v>-16.91379486655077</v>
      </c>
      <c r="E32" s="22">
        <f t="shared" si="6"/>
        <v>0</v>
      </c>
      <c r="F32" s="171"/>
      <c r="G32" s="172"/>
      <c r="H32" s="295">
        <v>9779</v>
      </c>
      <c r="I32" s="224">
        <v>3979.100209864022</v>
      </c>
      <c r="J32" s="224">
        <v>15578.899790135978</v>
      </c>
    </row>
    <row r="33" spans="1:10" x14ac:dyDescent="0.2">
      <c r="A33" s="96" t="s">
        <v>208</v>
      </c>
      <c r="B33" s="91">
        <v>144208</v>
      </c>
      <c r="C33" s="27">
        <f t="shared" ref="C33:C41" si="8">B33-H33</f>
        <v>20740</v>
      </c>
      <c r="D33" s="28">
        <f t="shared" si="7"/>
        <v>16.797874752972429</v>
      </c>
      <c r="E33" s="22">
        <f t="shared" si="6"/>
        <v>0</v>
      </c>
      <c r="F33" s="171"/>
      <c r="G33" s="172"/>
      <c r="H33" s="295">
        <v>123468</v>
      </c>
      <c r="I33" s="224">
        <v>102717.76922677163</v>
      </c>
      <c r="J33" s="224">
        <v>144218.23077322837</v>
      </c>
    </row>
    <row r="34" spans="1:10" x14ac:dyDescent="0.2">
      <c r="A34" s="96" t="s">
        <v>209</v>
      </c>
      <c r="B34" s="91">
        <v>84380</v>
      </c>
      <c r="C34" s="27">
        <f t="shared" si="8"/>
        <v>14198</v>
      </c>
      <c r="D34" s="28">
        <f t="shared" si="7"/>
        <v>20.230258470832975</v>
      </c>
      <c r="E34" s="22">
        <f t="shared" si="6"/>
        <v>0</v>
      </c>
      <c r="F34" s="171"/>
      <c r="G34" s="172"/>
      <c r="H34" s="295">
        <v>70182</v>
      </c>
      <c r="I34" s="224">
        <v>52948.655171702871</v>
      </c>
      <c r="J34" s="224">
        <v>87415.344828297122</v>
      </c>
    </row>
    <row r="35" spans="1:10" x14ac:dyDescent="0.2">
      <c r="A35" s="96" t="s">
        <v>210</v>
      </c>
      <c r="B35" s="91">
        <v>74232</v>
      </c>
      <c r="C35" s="27">
        <f t="shared" si="8"/>
        <v>11204</v>
      </c>
      <c r="D35" s="28">
        <f t="shared" si="7"/>
        <v>17.776226439042965</v>
      </c>
      <c r="E35" s="22">
        <f t="shared" si="6"/>
        <v>0</v>
      </c>
      <c r="F35" s="171"/>
      <c r="G35" s="172"/>
      <c r="H35" s="295">
        <v>63028</v>
      </c>
      <c r="I35" s="224">
        <v>49905.802129812611</v>
      </c>
      <c r="J35" s="224">
        <v>76150.197870187389</v>
      </c>
    </row>
    <row r="36" spans="1:10" ht="20.399999999999999" x14ac:dyDescent="0.2">
      <c r="A36" s="96" t="s">
        <v>211</v>
      </c>
      <c r="B36" s="91">
        <v>220398</v>
      </c>
      <c r="C36" s="27">
        <f t="shared" si="8"/>
        <v>39971</v>
      </c>
      <c r="D36" s="28">
        <f t="shared" si="7"/>
        <v>22.15355794864405</v>
      </c>
      <c r="E36" s="22">
        <f t="shared" si="6"/>
        <v>1</v>
      </c>
      <c r="F36" s="171"/>
      <c r="G36" s="172"/>
      <c r="H36" s="296">
        <v>180427</v>
      </c>
      <c r="I36" s="227">
        <v>155422.21292536971</v>
      </c>
      <c r="J36" s="227">
        <v>205431.78707463029</v>
      </c>
    </row>
    <row r="37" spans="1:10" ht="20.399999999999999" x14ac:dyDescent="0.2">
      <c r="A37" s="96" t="s">
        <v>212</v>
      </c>
      <c r="B37" s="91">
        <v>6716</v>
      </c>
      <c r="C37" s="27">
        <f t="shared" si="8"/>
        <v>-3518</v>
      </c>
      <c r="D37" s="28">
        <f t="shared" si="7"/>
        <v>-34.375610709400043</v>
      </c>
      <c r="E37" s="22">
        <f t="shared" si="6"/>
        <v>0</v>
      </c>
      <c r="F37" s="171"/>
      <c r="G37" s="172"/>
      <c r="H37" s="296">
        <v>10234</v>
      </c>
      <c r="I37" s="227">
        <v>5491.3108753374981</v>
      </c>
      <c r="J37" s="227">
        <v>14976.689124662502</v>
      </c>
    </row>
    <row r="38" spans="1:10" ht="20.399999999999999" x14ac:dyDescent="0.2">
      <c r="A38" s="96" t="s">
        <v>213</v>
      </c>
      <c r="B38" s="91">
        <v>56614</v>
      </c>
      <c r="C38" s="27">
        <f t="shared" si="8"/>
        <v>2019</v>
      </c>
      <c r="D38" s="28">
        <f t="shared" si="7"/>
        <v>3.698140855389688</v>
      </c>
      <c r="E38" s="22">
        <f t="shared" si="6"/>
        <v>0</v>
      </c>
      <c r="F38" s="171"/>
      <c r="G38" s="172"/>
      <c r="H38" s="296">
        <v>54595</v>
      </c>
      <c r="I38" s="227">
        <v>42652.360102712402</v>
      </c>
      <c r="J38" s="227">
        <v>66537.63989728759</v>
      </c>
    </row>
    <row r="39" spans="1:10" ht="20.399999999999999" x14ac:dyDescent="0.2">
      <c r="A39" s="96" t="s">
        <v>214</v>
      </c>
      <c r="B39" s="91">
        <v>20852</v>
      </c>
      <c r="C39" s="27">
        <f t="shared" si="8"/>
        <v>14041</v>
      </c>
      <c r="D39" s="28">
        <f t="shared" si="7"/>
        <v>206.1518132432829</v>
      </c>
      <c r="E39" s="22">
        <f t="shared" si="6"/>
        <v>1</v>
      </c>
      <c r="F39" s="171"/>
      <c r="G39" s="172"/>
      <c r="H39" s="296">
        <v>6811</v>
      </c>
      <c r="I39" s="227">
        <v>2551.2523985851203</v>
      </c>
      <c r="J39" s="227">
        <v>11070.74760141488</v>
      </c>
    </row>
    <row r="40" spans="1:10" x14ac:dyDescent="0.2">
      <c r="A40" s="186" t="s">
        <v>215</v>
      </c>
      <c r="B40" s="91">
        <v>189519</v>
      </c>
      <c r="C40" s="27">
        <f t="shared" si="8"/>
        <v>47698</v>
      </c>
      <c r="D40" s="28">
        <f t="shared" si="7"/>
        <v>33.632536789333031</v>
      </c>
      <c r="E40" s="22">
        <f t="shared" si="6"/>
        <v>1</v>
      </c>
      <c r="F40" s="171"/>
      <c r="G40" s="172"/>
      <c r="H40" s="295">
        <v>141821</v>
      </c>
      <c r="I40" s="224">
        <v>123549.68833629473</v>
      </c>
      <c r="J40" s="224">
        <v>160092.31166370527</v>
      </c>
    </row>
    <row r="41" spans="1:10" x14ac:dyDescent="0.2">
      <c r="A41" s="186" t="s">
        <v>10</v>
      </c>
      <c r="B41" s="91">
        <v>1766</v>
      </c>
      <c r="C41" s="27">
        <f t="shared" si="8"/>
        <v>1357</v>
      </c>
      <c r="D41" s="28">
        <f t="shared" si="7"/>
        <v>331.78484107579459</v>
      </c>
      <c r="E41" s="22">
        <v>0</v>
      </c>
      <c r="F41" s="171"/>
      <c r="G41" s="172"/>
      <c r="H41" s="295">
        <v>409</v>
      </c>
      <c r="I41" s="224" t="s">
        <v>168</v>
      </c>
      <c r="J41" s="224" t="s">
        <v>168</v>
      </c>
    </row>
    <row r="42" spans="1:10" x14ac:dyDescent="0.2">
      <c r="A42" s="92"/>
      <c r="B42" s="91"/>
      <c r="C42" s="19"/>
      <c r="D42" s="28"/>
      <c r="E42" s="22"/>
      <c r="F42" s="22"/>
      <c r="G42" s="22"/>
      <c r="H42" s="295"/>
      <c r="I42" s="293"/>
      <c r="J42" s="293"/>
    </row>
    <row r="43" spans="1:10" x14ac:dyDescent="0.2">
      <c r="A43" s="93" t="s">
        <v>216</v>
      </c>
      <c r="B43" s="94">
        <v>806810</v>
      </c>
      <c r="C43" s="13">
        <f>B43-H43</f>
        <v>146056</v>
      </c>
      <c r="D43" s="14">
        <f>C43/H43*100</f>
        <v>22.104444316644319</v>
      </c>
      <c r="E43" s="15">
        <f>IF(B43&lt;I43,-1,IF(B43&gt;J43,1,0))</f>
        <v>1</v>
      </c>
      <c r="F43" s="15"/>
      <c r="G43" s="15"/>
      <c r="H43" s="292">
        <v>660754</v>
      </c>
      <c r="I43" s="221">
        <v>612764.19145993737</v>
      </c>
      <c r="J43" s="221">
        <v>708743.80854006263</v>
      </c>
    </row>
    <row r="44" spans="1:10" s="257" customFormat="1" x14ac:dyDescent="0.2">
      <c r="A44" s="95"/>
      <c r="B44" s="91" t="s">
        <v>264</v>
      </c>
      <c r="C44" s="19"/>
      <c r="D44" s="28"/>
      <c r="E44" s="22"/>
      <c r="F44" s="22"/>
      <c r="G44" s="22"/>
      <c r="H44" s="292"/>
      <c r="I44" s="293"/>
      <c r="J44" s="293"/>
    </row>
    <row r="45" spans="1:10" ht="12" x14ac:dyDescent="0.2">
      <c r="A45" s="96" t="s">
        <v>123</v>
      </c>
      <c r="B45" s="91">
        <v>236713</v>
      </c>
      <c r="C45" s="27">
        <f>B45-H45</f>
        <v>33284</v>
      </c>
      <c r="D45" s="28">
        <f>C45/H45*100</f>
        <v>16.361482384517448</v>
      </c>
      <c r="E45" s="22">
        <f>IF(B45&lt;I45,-1,IF(B45&gt;J45,1,0))</f>
        <v>1</v>
      </c>
      <c r="F45" s="173">
        <f t="shared" ref="F45:G47" si="9">+B45/1000</f>
        <v>236.71299999999999</v>
      </c>
      <c r="G45" s="173">
        <f t="shared" si="9"/>
        <v>33.283999999999999</v>
      </c>
      <c r="H45" s="295">
        <v>203429</v>
      </c>
      <c r="I45" s="224">
        <v>174015.19106471393</v>
      </c>
      <c r="J45" s="224">
        <v>232842.80893528607</v>
      </c>
    </row>
    <row r="46" spans="1:10" ht="12" x14ac:dyDescent="0.2">
      <c r="A46" s="96" t="s">
        <v>124</v>
      </c>
      <c r="B46" s="91">
        <v>378812</v>
      </c>
      <c r="C46" s="27">
        <f>B46-H46</f>
        <v>63717</v>
      </c>
      <c r="D46" s="28">
        <f>C46/H46*100</f>
        <v>20.221520493819327</v>
      </c>
      <c r="E46" s="22">
        <f>IF(B46&lt;I46,-1,IF(B46&gt;J46,1,0))</f>
        <v>1</v>
      </c>
      <c r="F46" s="173">
        <f t="shared" si="9"/>
        <v>378.81200000000001</v>
      </c>
      <c r="G46" s="173">
        <f t="shared" si="9"/>
        <v>63.716999999999999</v>
      </c>
      <c r="H46" s="295">
        <v>315095</v>
      </c>
      <c r="I46" s="224">
        <v>282839.55680644698</v>
      </c>
      <c r="J46" s="224">
        <v>347350.44319355302</v>
      </c>
    </row>
    <row r="47" spans="1:10" x14ac:dyDescent="0.2">
      <c r="A47" s="96" t="s">
        <v>12</v>
      </c>
      <c r="B47" s="91">
        <v>189519</v>
      </c>
      <c r="C47" s="27">
        <f>B47-H47</f>
        <v>47698</v>
      </c>
      <c r="D47" s="28">
        <f>C47/H47*100</f>
        <v>33.632536789333031</v>
      </c>
      <c r="E47" s="22">
        <f>IF(B47&lt;I47,-1,IF(B47&gt;J47,1,0))</f>
        <v>1</v>
      </c>
      <c r="F47" s="173">
        <f t="shared" si="9"/>
        <v>189.51900000000001</v>
      </c>
      <c r="G47" s="173">
        <f t="shared" si="9"/>
        <v>47.698</v>
      </c>
      <c r="H47" s="295">
        <v>141821</v>
      </c>
      <c r="I47" s="224">
        <v>123465.09998782861</v>
      </c>
      <c r="J47" s="224">
        <v>160176.90001217139</v>
      </c>
    </row>
    <row r="48" spans="1:10" x14ac:dyDescent="0.2">
      <c r="A48" s="96" t="s">
        <v>10</v>
      </c>
      <c r="B48" s="91">
        <v>1766</v>
      </c>
      <c r="C48" s="27">
        <f>B48-H48</f>
        <v>1357</v>
      </c>
      <c r="D48" s="28">
        <f>C48/H48*100</f>
        <v>331.78484107579459</v>
      </c>
      <c r="E48" s="22">
        <v>0</v>
      </c>
      <c r="F48" s="173"/>
      <c r="G48" s="173"/>
      <c r="H48" s="295">
        <v>409</v>
      </c>
      <c r="I48" s="224" t="s">
        <v>168</v>
      </c>
      <c r="J48" s="224" t="s">
        <v>168</v>
      </c>
    </row>
    <row r="49" spans="1:10" x14ac:dyDescent="0.2">
      <c r="A49" s="92"/>
      <c r="B49" s="91"/>
      <c r="C49" s="20"/>
      <c r="D49" s="21"/>
      <c r="E49" s="22"/>
      <c r="F49" s="22"/>
      <c r="G49" s="22"/>
      <c r="H49" s="295"/>
      <c r="I49" s="293"/>
      <c r="J49" s="293"/>
    </row>
    <row r="50" spans="1:10" x14ac:dyDescent="0.2">
      <c r="A50" s="93" t="s">
        <v>217</v>
      </c>
      <c r="B50" s="94">
        <v>806810</v>
      </c>
      <c r="C50" s="13">
        <f>B50-H50</f>
        <v>146056</v>
      </c>
      <c r="D50" s="14">
        <f>C50/H50*100</f>
        <v>22.104444316644319</v>
      </c>
      <c r="E50" s="15">
        <f>IF(B50&lt;I50,-1,IF(B50&gt;J50,1,0))</f>
        <v>1</v>
      </c>
      <c r="F50" s="15"/>
      <c r="G50" s="15"/>
      <c r="H50" s="292">
        <v>660754</v>
      </c>
      <c r="I50" s="221">
        <v>612764.19145993737</v>
      </c>
      <c r="J50" s="221">
        <v>708743.80854006263</v>
      </c>
    </row>
    <row r="51" spans="1:10" s="257" customFormat="1" x14ac:dyDescent="0.2">
      <c r="A51" s="95"/>
      <c r="B51" s="91"/>
      <c r="C51" s="19"/>
      <c r="D51" s="28"/>
      <c r="E51" s="22"/>
      <c r="F51" s="22"/>
      <c r="G51" s="22"/>
      <c r="H51" s="292"/>
      <c r="I51" s="293"/>
      <c r="J51" s="293"/>
    </row>
    <row r="52" spans="1:10" s="257" customFormat="1" x14ac:dyDescent="0.2">
      <c r="A52" s="96" t="s">
        <v>8</v>
      </c>
      <c r="B52" s="91">
        <v>164312</v>
      </c>
      <c r="C52" s="27">
        <f>B52-H52</f>
        <v>16647</v>
      </c>
      <c r="D52" s="28">
        <f>C52/H52*100</f>
        <v>11.273490671452274</v>
      </c>
      <c r="E52" s="22">
        <f>IF(B52&lt;I52,-1,IF(B52&gt;J52,1,0))</f>
        <v>0</v>
      </c>
      <c r="F52" s="22"/>
      <c r="G52" s="22"/>
      <c r="H52" s="295">
        <v>147665</v>
      </c>
      <c r="I52" s="224">
        <v>125633.1220719495</v>
      </c>
      <c r="J52" s="224">
        <v>169696.8779280505</v>
      </c>
    </row>
    <row r="53" spans="1:10" x14ac:dyDescent="0.2">
      <c r="A53" s="96" t="s">
        <v>9</v>
      </c>
      <c r="B53" s="91">
        <v>642498</v>
      </c>
      <c r="C53" s="27">
        <f>B53-H53</f>
        <v>129409</v>
      </c>
      <c r="D53" s="28">
        <f>C53/H53*100</f>
        <v>25.221550257362757</v>
      </c>
      <c r="E53" s="22">
        <f>IF(B53&lt;I53,-1,IF(B53&gt;J53,1,0))</f>
        <v>1</v>
      </c>
      <c r="F53" s="22"/>
      <c r="G53" s="22"/>
      <c r="H53" s="295">
        <v>513089</v>
      </c>
      <c r="I53" s="224">
        <v>467404.50572677422</v>
      </c>
      <c r="J53" s="224">
        <v>558773.49427322578</v>
      </c>
    </row>
    <row r="54" spans="1:10" x14ac:dyDescent="0.2">
      <c r="A54" s="96" t="s">
        <v>10</v>
      </c>
      <c r="B54" s="91">
        <v>0</v>
      </c>
      <c r="C54" s="27">
        <v>0</v>
      </c>
      <c r="D54" s="28" t="s">
        <v>168</v>
      </c>
      <c r="E54" s="22">
        <v>0</v>
      </c>
      <c r="F54" s="22"/>
      <c r="G54" s="22"/>
      <c r="H54" s="297" t="s">
        <v>168</v>
      </c>
      <c r="I54" s="232" t="s">
        <v>168</v>
      </c>
      <c r="J54" s="232" t="s">
        <v>168</v>
      </c>
    </row>
    <row r="55" spans="1:10" x14ac:dyDescent="0.2">
      <c r="A55" s="92"/>
      <c r="B55" s="91"/>
      <c r="C55" s="19"/>
      <c r="D55" s="28"/>
      <c r="E55" s="22"/>
      <c r="F55" s="22"/>
      <c r="G55" s="22"/>
      <c r="H55" s="295"/>
      <c r="I55" s="293"/>
      <c r="J55" s="293"/>
    </row>
    <row r="56" spans="1:10" x14ac:dyDescent="0.2">
      <c r="A56" s="11" t="s">
        <v>218</v>
      </c>
      <c r="B56" s="97">
        <v>806810</v>
      </c>
      <c r="C56" s="13">
        <f>B56-H56</f>
        <v>146056</v>
      </c>
      <c r="D56" s="14">
        <f>C56/H56*100</f>
        <v>22.104444316644319</v>
      </c>
      <c r="E56" s="15">
        <f>IF(B56&lt;I56,-1,IF(B56&gt;J56,1,0))</f>
        <v>1</v>
      </c>
      <c r="F56" s="15"/>
      <c r="G56" s="15"/>
      <c r="H56" s="292">
        <v>660754</v>
      </c>
      <c r="I56" s="221">
        <v>612764.19145993737</v>
      </c>
      <c r="J56" s="221">
        <v>708743.80854006263</v>
      </c>
    </row>
    <row r="57" spans="1:10" s="257" customFormat="1" x14ac:dyDescent="0.2">
      <c r="A57" s="18"/>
      <c r="B57" s="98"/>
      <c r="C57" s="19"/>
      <c r="D57" s="28"/>
      <c r="E57" s="22"/>
      <c r="F57" s="22"/>
      <c r="G57" s="22"/>
      <c r="H57" s="292"/>
      <c r="I57" s="293"/>
      <c r="J57" s="293"/>
    </row>
    <row r="58" spans="1:10" x14ac:dyDescent="0.2">
      <c r="A58" s="34" t="s">
        <v>13</v>
      </c>
      <c r="B58" s="98">
        <v>627878</v>
      </c>
      <c r="C58" s="27">
        <f>B58-H58</f>
        <v>130894</v>
      </c>
      <c r="D58" s="28">
        <f>C58/H58*100</f>
        <v>26.337668818312061</v>
      </c>
      <c r="E58" s="22">
        <f>IF(B58&lt;I58,-1,IF(B58&gt;J58,1,0))</f>
        <v>1</v>
      </c>
      <c r="F58" s="173">
        <f t="shared" ref="F58:G61" si="10">+B58/1000</f>
        <v>627.87800000000004</v>
      </c>
      <c r="G58" s="173">
        <f t="shared" si="10"/>
        <v>130.89400000000001</v>
      </c>
      <c r="H58" s="295">
        <v>496984</v>
      </c>
      <c r="I58" s="224">
        <v>457476.12464624981</v>
      </c>
      <c r="J58" s="224">
        <v>536491.87535375019</v>
      </c>
    </row>
    <row r="59" spans="1:10" x14ac:dyDescent="0.2">
      <c r="A59" s="34" t="s">
        <v>11</v>
      </c>
      <c r="B59" s="98">
        <v>150203</v>
      </c>
      <c r="C59" s="27">
        <f>B59-H59</f>
        <v>19675</v>
      </c>
      <c r="D59" s="28">
        <f>C59/H59*100</f>
        <v>15.073394214268204</v>
      </c>
      <c r="E59" s="22">
        <f t="shared" ref="E59:E61" si="11">IF(B59&lt;I59,-1,IF(B59&gt;J59,1,0))</f>
        <v>1</v>
      </c>
      <c r="F59" s="173">
        <f t="shared" si="10"/>
        <v>150.203</v>
      </c>
      <c r="G59" s="173">
        <f t="shared" si="10"/>
        <v>19.675000000000001</v>
      </c>
      <c r="H59" s="295">
        <v>130528</v>
      </c>
      <c r="I59" s="224">
        <v>112168.36269895785</v>
      </c>
      <c r="J59" s="224">
        <v>148887.63730104215</v>
      </c>
    </row>
    <row r="60" spans="1:10" s="280" customFormat="1" x14ac:dyDescent="0.2">
      <c r="A60" s="34" t="s">
        <v>14</v>
      </c>
      <c r="B60" s="98">
        <v>10584</v>
      </c>
      <c r="C60" s="27">
        <f>B60-H60</f>
        <v>-838</v>
      </c>
      <c r="D60" s="28">
        <f>C60/H60*100</f>
        <v>-7.3367186132025921</v>
      </c>
      <c r="E60" s="22">
        <f t="shared" si="11"/>
        <v>0</v>
      </c>
      <c r="F60" s="302">
        <f t="shared" si="10"/>
        <v>10.584</v>
      </c>
      <c r="G60" s="302">
        <f t="shared" si="10"/>
        <v>-0.83799999999999997</v>
      </c>
      <c r="H60" s="301">
        <v>11422</v>
      </c>
      <c r="I60" s="279">
        <v>5130.0630940478186</v>
      </c>
      <c r="J60" s="279">
        <v>17713.936905952181</v>
      </c>
    </row>
    <row r="61" spans="1:10" ht="12.6" thickBot="1" x14ac:dyDescent="0.25">
      <c r="A61" s="34" t="s">
        <v>159</v>
      </c>
      <c r="B61" s="91">
        <v>18145</v>
      </c>
      <c r="C61" s="27">
        <f>B61-H61</f>
        <v>-3675</v>
      </c>
      <c r="D61" s="28">
        <f>C61/H61*100</f>
        <v>-16.842346471127406</v>
      </c>
      <c r="E61" s="22">
        <f t="shared" si="11"/>
        <v>0</v>
      </c>
      <c r="F61" s="173">
        <f t="shared" si="10"/>
        <v>18.145</v>
      </c>
      <c r="G61" s="173">
        <f t="shared" si="10"/>
        <v>-3.6749999999999998</v>
      </c>
      <c r="H61" s="234">
        <v>21820</v>
      </c>
      <c r="I61" s="233">
        <v>11414.264067233593</v>
      </c>
      <c r="J61" s="233">
        <v>32225.735932766409</v>
      </c>
    </row>
    <row r="62" spans="1:10" s="257" customFormat="1" x14ac:dyDescent="0.2">
      <c r="A62" s="359" t="s">
        <v>46</v>
      </c>
      <c r="B62" s="359"/>
      <c r="C62" s="359"/>
      <c r="D62" s="359"/>
      <c r="E62" s="359"/>
      <c r="F62" s="174"/>
      <c r="G62" s="174"/>
    </row>
    <row r="63" spans="1:10" s="257" customFormat="1" x14ac:dyDescent="0.2">
      <c r="A63" s="357" t="s">
        <v>47</v>
      </c>
      <c r="B63" s="357"/>
      <c r="C63" s="357"/>
      <c r="D63" s="357"/>
      <c r="E63" s="357"/>
      <c r="F63" s="175"/>
      <c r="G63" s="175"/>
    </row>
    <row r="64" spans="1:10" s="257" customFormat="1" x14ac:dyDescent="0.2">
      <c r="A64" s="357" t="s">
        <v>170</v>
      </c>
      <c r="B64" s="357"/>
      <c r="C64" s="357"/>
      <c r="D64" s="357"/>
      <c r="E64" s="357"/>
      <c r="F64" s="175"/>
      <c r="G64" s="175"/>
    </row>
    <row r="65" spans="1:7" s="257" customFormat="1" x14ac:dyDescent="0.2">
      <c r="A65" s="358" t="s">
        <v>48</v>
      </c>
      <c r="B65" s="358"/>
      <c r="C65" s="358"/>
      <c r="D65" s="358"/>
      <c r="E65" s="358"/>
      <c r="F65" s="175"/>
      <c r="G65" s="175"/>
    </row>
    <row r="66" spans="1:7" s="257" customFormat="1" x14ac:dyDescent="0.2">
      <c r="A66" s="357" t="s">
        <v>160</v>
      </c>
      <c r="B66" s="357"/>
      <c r="C66" s="357"/>
      <c r="D66" s="357"/>
      <c r="E66" s="357"/>
      <c r="F66" s="175"/>
      <c r="G66" s="175"/>
    </row>
    <row r="67" spans="1:7" s="257" customFormat="1" x14ac:dyDescent="0.2">
      <c r="A67" s="357" t="s">
        <v>157</v>
      </c>
      <c r="B67" s="357"/>
      <c r="C67" s="357"/>
      <c r="D67" s="357"/>
      <c r="E67" s="357"/>
      <c r="F67" s="175"/>
      <c r="G67" s="175"/>
    </row>
    <row r="68" spans="1:7" s="257" customFormat="1" ht="11.25" customHeight="1" x14ac:dyDescent="0.2">
      <c r="A68" s="343" t="s">
        <v>235</v>
      </c>
      <c r="B68" s="343"/>
      <c r="C68" s="343"/>
      <c r="D68" s="343"/>
      <c r="E68" s="343"/>
      <c r="F68" s="174"/>
      <c r="G68" s="174"/>
    </row>
    <row r="69" spans="1:7" ht="11.25" hidden="1" customHeight="1" x14ac:dyDescent="0.2">
      <c r="A69" s="77">
        <v>1</v>
      </c>
      <c r="B69" s="77">
        <v>-1</v>
      </c>
      <c r="C69" s="77">
        <v>0</v>
      </c>
      <c r="E69" s="43"/>
      <c r="F69" s="22"/>
      <c r="G69" s="22"/>
    </row>
    <row r="70" spans="1:7" x14ac:dyDescent="0.2">
      <c r="E70" s="43"/>
      <c r="F70" s="22"/>
      <c r="G70" s="22"/>
    </row>
  </sheetData>
  <mergeCells count="18">
    <mergeCell ref="A1:E1"/>
    <mergeCell ref="A2:E2"/>
    <mergeCell ref="A3:E3"/>
    <mergeCell ref="H3:J3"/>
    <mergeCell ref="A4:A5"/>
    <mergeCell ref="C4:D4"/>
    <mergeCell ref="E4:E5"/>
    <mergeCell ref="F4:G4"/>
    <mergeCell ref="H4:H5"/>
    <mergeCell ref="I4:J4"/>
    <mergeCell ref="A67:E67"/>
    <mergeCell ref="A68:E68"/>
    <mergeCell ref="F6:G6"/>
    <mergeCell ref="A62:E62"/>
    <mergeCell ref="A63:E63"/>
    <mergeCell ref="A64:E64"/>
    <mergeCell ref="A65:E65"/>
    <mergeCell ref="A66:E66"/>
  </mergeCells>
  <conditionalFormatting sqref="F6">
    <cfRule type="iconSet" priority="4">
      <iconSet iconSet="3Arrows" showValue="0">
        <cfvo type="percent" val="0"/>
        <cfvo type="percent" val="33"/>
        <cfvo type="percent" val="67"/>
      </iconSet>
    </cfRule>
  </conditionalFormatting>
  <conditionalFormatting sqref="F56:G56 F52:G54 F50:G50 F43:G43">
    <cfRule type="iconSet" priority="5">
      <iconSet iconSet="3Arrows" showValue="0">
        <cfvo type="percent" val="0"/>
        <cfvo type="percent" val="33"/>
        <cfvo type="percent" val="67"/>
      </iconSet>
    </cfRule>
  </conditionalFormatting>
  <conditionalFormatting sqref="A69:C69 E56 E50 E45:E48 E43 E7:E10 E52:E54 E17:E41 E58:E59 E61 E12:E15">
    <cfRule type="iconSet" priority="6">
      <iconSet iconSet="3Arrows" showValue="0">
        <cfvo type="percent" val="0"/>
        <cfvo type="percent" val="33"/>
        <cfvo type="percent" val="67"/>
      </iconSet>
    </cfRule>
  </conditionalFormatting>
  <conditionalFormatting sqref="F4">
    <cfRule type="iconSet" priority="3">
      <iconSet iconSet="3Arrows" showValue="0">
        <cfvo type="percent" val="0"/>
        <cfvo type="percent" val="33"/>
        <cfvo type="percent" val="67"/>
      </iconSet>
    </cfRule>
  </conditionalFormatting>
  <conditionalFormatting sqref="E6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6"/>
  </sheetPr>
  <dimension ref="A1:K85"/>
  <sheetViews>
    <sheetView view="pageBreakPreview" zoomScaleNormal="100" zoomScaleSheetLayoutView="100" workbookViewId="0">
      <pane xSplit="1" ySplit="5" topLeftCell="B6" activePane="bottomRight" state="frozen"/>
      <selection activeCell="K34" sqref="K34"/>
      <selection pane="topRight" activeCell="K34" sqref="K34"/>
      <selection pane="bottomLeft" activeCell="K34" sqref="K34"/>
      <selection pane="bottomRight" activeCell="H10" sqref="H10"/>
    </sheetView>
  </sheetViews>
  <sheetFormatPr baseColWidth="10" defaultColWidth="11.44140625" defaultRowHeight="10.199999999999999" x14ac:dyDescent="0.2"/>
  <cols>
    <col min="1" max="1" width="42" style="10" customWidth="1"/>
    <col min="2" max="4" width="9.33203125" style="10" customWidth="1"/>
    <col min="5" max="5" width="19.88671875" style="43" customWidth="1"/>
    <col min="6" max="6" width="7.5546875" style="43" bestFit="1" customWidth="1"/>
    <col min="7" max="7" width="8.88671875" style="43" bestFit="1" customWidth="1"/>
    <col min="8" max="10" width="11.44140625" style="10" customWidth="1"/>
    <col min="11" max="16384" width="11.44140625" style="10"/>
  </cols>
  <sheetData>
    <row r="1" spans="1:11" x14ac:dyDescent="0.2">
      <c r="A1" s="360" t="s">
        <v>82</v>
      </c>
      <c r="B1" s="360"/>
      <c r="C1" s="360"/>
      <c r="D1" s="360"/>
      <c r="E1" s="360"/>
      <c r="F1" s="267"/>
      <c r="G1" s="267"/>
    </row>
    <row r="2" spans="1:11" ht="12" x14ac:dyDescent="0.2">
      <c r="A2" s="360" t="s">
        <v>166</v>
      </c>
      <c r="B2" s="360"/>
      <c r="C2" s="360"/>
      <c r="D2" s="360"/>
      <c r="E2" s="360"/>
      <c r="F2" s="267"/>
      <c r="G2" s="267"/>
    </row>
    <row r="3" spans="1:11" ht="10.8" thickBot="1" x14ac:dyDescent="0.25">
      <c r="A3" s="332" t="s">
        <v>261</v>
      </c>
      <c r="B3" s="332"/>
      <c r="C3" s="332"/>
      <c r="D3" s="332"/>
      <c r="E3" s="332"/>
      <c r="F3" s="261"/>
      <c r="G3" s="261"/>
      <c r="H3" s="328" t="s">
        <v>233</v>
      </c>
      <c r="I3" s="328"/>
      <c r="J3" s="328"/>
    </row>
    <row r="4" spans="1:11" ht="15" customHeight="1" x14ac:dyDescent="0.2">
      <c r="A4" s="346" t="s">
        <v>83</v>
      </c>
      <c r="B4" s="3" t="s">
        <v>262</v>
      </c>
      <c r="C4" s="345" t="s">
        <v>78</v>
      </c>
      <c r="D4" s="345"/>
      <c r="E4" s="335" t="s">
        <v>112</v>
      </c>
      <c r="F4" s="155"/>
      <c r="G4" s="155"/>
      <c r="H4" s="329" t="s">
        <v>231</v>
      </c>
      <c r="I4" s="333" t="s">
        <v>79</v>
      </c>
      <c r="J4" s="334"/>
    </row>
    <row r="5" spans="1:11" ht="10.8" thickBot="1" x14ac:dyDescent="0.25">
      <c r="A5" s="347"/>
      <c r="B5" s="6" t="s">
        <v>263</v>
      </c>
      <c r="C5" s="6" t="s">
        <v>53</v>
      </c>
      <c r="D5" s="6" t="s">
        <v>52</v>
      </c>
      <c r="E5" s="336"/>
      <c r="F5" s="337" t="s">
        <v>204</v>
      </c>
      <c r="G5" s="337"/>
      <c r="H5" s="330"/>
      <c r="I5" s="259" t="s">
        <v>80</v>
      </c>
      <c r="J5" s="259" t="s">
        <v>81</v>
      </c>
    </row>
    <row r="6" spans="1:11" x14ac:dyDescent="0.2">
      <c r="A6" s="82"/>
    </row>
    <row r="7" spans="1:11" s="207" customFormat="1" x14ac:dyDescent="0.2">
      <c r="A7" s="101" t="s">
        <v>84</v>
      </c>
      <c r="B7" s="102">
        <v>1536403</v>
      </c>
      <c r="C7" s="13">
        <f>B7-H7</f>
        <v>240302</v>
      </c>
      <c r="D7" s="103">
        <f>C7/H7*100</f>
        <v>18.540376097233164</v>
      </c>
      <c r="E7" s="262">
        <f>IF(B7&lt;I7,-1,IF(B7&gt;J7,1,0))</f>
        <v>1</v>
      </c>
      <c r="H7" s="208">
        <v>1296101</v>
      </c>
      <c r="I7" s="221">
        <v>1221316.4192406777</v>
      </c>
      <c r="J7" s="221">
        <v>1370885.5807593223</v>
      </c>
    </row>
    <row r="8" spans="1:11" x14ac:dyDescent="0.2">
      <c r="A8" s="104"/>
      <c r="B8" s="105"/>
      <c r="C8" s="106"/>
      <c r="D8" s="107"/>
      <c r="E8" s="108"/>
      <c r="F8" s="105"/>
      <c r="G8" s="108"/>
      <c r="H8" s="45"/>
      <c r="I8" s="231"/>
      <c r="J8" s="231"/>
    </row>
    <row r="9" spans="1:11" s="207" customFormat="1" x14ac:dyDescent="0.2">
      <c r="A9" s="109" t="s">
        <v>85</v>
      </c>
      <c r="B9" s="110">
        <v>1536403</v>
      </c>
      <c r="C9" s="25">
        <f t="shared" ref="C9:C12" si="0">B9-H9</f>
        <v>240302</v>
      </c>
      <c r="D9" s="111">
        <f t="shared" ref="D9:D12" si="1">C9/H9*100</f>
        <v>18.540376097233164</v>
      </c>
      <c r="E9" s="237">
        <f>IF(B9&lt;I9,-1,IF(B9&gt;J9,1,0))</f>
        <v>1</v>
      </c>
      <c r="F9" s="238">
        <f>+B9-F10</f>
        <v>0</v>
      </c>
      <c r="G9" s="238">
        <f>+C9-G10</f>
        <v>0</v>
      </c>
      <c r="H9" s="208">
        <v>1296101</v>
      </c>
      <c r="I9" s="221">
        <v>1221316.4192406777</v>
      </c>
      <c r="J9" s="221">
        <v>1370885.5807593223</v>
      </c>
    </row>
    <row r="10" spans="1:11" x14ac:dyDescent="0.2">
      <c r="A10" s="112" t="s">
        <v>86</v>
      </c>
      <c r="B10" s="105">
        <v>1448516</v>
      </c>
      <c r="C10" s="27">
        <f t="shared" si="0"/>
        <v>236107</v>
      </c>
      <c r="D10" s="107">
        <f t="shared" si="1"/>
        <v>19.474203837153965</v>
      </c>
      <c r="E10" s="108">
        <f>IF(B10&lt;I10,-1,IF(B10&gt;J10,1,0))</f>
        <v>1</v>
      </c>
      <c r="F10" s="105">
        <f>SUM(B10:B12)</f>
        <v>1536403</v>
      </c>
      <c r="G10" s="105">
        <f>SUM(C10:C12)</f>
        <v>240302</v>
      </c>
      <c r="H10" s="45">
        <v>1212409</v>
      </c>
      <c r="I10" s="224">
        <v>1138004.5663851239</v>
      </c>
      <c r="J10" s="224">
        <v>1286813.4336148761</v>
      </c>
      <c r="K10" s="46"/>
    </row>
    <row r="11" spans="1:11" x14ac:dyDescent="0.2">
      <c r="A11" s="112" t="s">
        <v>87</v>
      </c>
      <c r="B11" s="105">
        <v>37429</v>
      </c>
      <c r="C11" s="27">
        <f t="shared" si="0"/>
        <v>-2303</v>
      </c>
      <c r="D11" s="107">
        <f t="shared" si="1"/>
        <v>-5.7963354474982385</v>
      </c>
      <c r="E11" s="108">
        <f>IF(B11&lt;I11,-1,IF(B11&gt;J11,1,0))</f>
        <v>0</v>
      </c>
      <c r="F11" s="108"/>
      <c r="G11" s="108"/>
      <c r="H11" s="45">
        <v>39732</v>
      </c>
      <c r="I11" s="224">
        <v>30448.211393268139</v>
      </c>
      <c r="J11" s="224">
        <v>49015.788606731861</v>
      </c>
      <c r="K11" s="46"/>
    </row>
    <row r="12" spans="1:11" x14ac:dyDescent="0.2">
      <c r="A12" s="112" t="s">
        <v>88</v>
      </c>
      <c r="B12" s="105">
        <v>50458</v>
      </c>
      <c r="C12" s="27">
        <f t="shared" si="0"/>
        <v>6498</v>
      </c>
      <c r="D12" s="107">
        <f t="shared" si="1"/>
        <v>14.781619654231118</v>
      </c>
      <c r="E12" s="108">
        <f>IF(B12&lt;I12,-1,IF(B12&gt;J12,1,0))</f>
        <v>0</v>
      </c>
      <c r="F12" s="108"/>
      <c r="G12" s="108"/>
      <c r="H12" s="45">
        <v>43960</v>
      </c>
      <c r="I12" s="224">
        <v>33178.129755390328</v>
      </c>
      <c r="J12" s="224">
        <v>54741.870244609672</v>
      </c>
      <c r="K12" s="46"/>
    </row>
    <row r="13" spans="1:11" x14ac:dyDescent="0.2">
      <c r="A13" s="112"/>
      <c r="B13" s="105"/>
      <c r="C13" s="106"/>
      <c r="D13" s="107"/>
      <c r="E13" s="108"/>
      <c r="F13" s="108"/>
      <c r="G13" s="108"/>
      <c r="H13" s="45"/>
      <c r="I13" s="231"/>
      <c r="J13" s="231"/>
    </row>
    <row r="14" spans="1:11" s="207" customFormat="1" x14ac:dyDescent="0.2">
      <c r="A14" s="109" t="s">
        <v>89</v>
      </c>
      <c r="B14" s="110">
        <v>1536403</v>
      </c>
      <c r="C14" s="25">
        <f t="shared" ref="C14:C16" si="2">B14-H14</f>
        <v>240302</v>
      </c>
      <c r="D14" s="111">
        <f t="shared" ref="D14:D16" si="3">C14/H14*100</f>
        <v>18.540376097233164</v>
      </c>
      <c r="E14" s="237">
        <f>IF(B14&lt;I14,-1,IF(B14&gt;J14,1,0))</f>
        <v>1</v>
      </c>
      <c r="F14" s="238">
        <f>+B14-F15</f>
        <v>0</v>
      </c>
      <c r="G14" s="238">
        <f>+C14-G15</f>
        <v>0</v>
      </c>
      <c r="H14" s="208">
        <v>1296101</v>
      </c>
      <c r="I14" s="221">
        <v>1221316.4192406777</v>
      </c>
      <c r="J14" s="221">
        <v>1370885.5807593223</v>
      </c>
    </row>
    <row r="15" spans="1:11" x14ac:dyDescent="0.2">
      <c r="A15" s="112" t="s">
        <v>23</v>
      </c>
      <c r="B15" s="105">
        <v>302496</v>
      </c>
      <c r="C15" s="27">
        <f t="shared" si="2"/>
        <v>70851</v>
      </c>
      <c r="D15" s="107">
        <f t="shared" si="3"/>
        <v>30.586026031211549</v>
      </c>
      <c r="E15" s="108">
        <f>IF(B15&lt;I15,-1,IF(B15&gt;J15,1,0))</f>
        <v>1</v>
      </c>
      <c r="F15" s="105">
        <f>SUM(B15:B16)</f>
        <v>1536403</v>
      </c>
      <c r="G15" s="105">
        <f>SUM(C15:C16)</f>
        <v>240302</v>
      </c>
      <c r="H15" s="45">
        <v>231645</v>
      </c>
      <c r="I15" s="224">
        <v>200078.57308291167</v>
      </c>
      <c r="J15" s="224">
        <v>263211.42691708833</v>
      </c>
    </row>
    <row r="16" spans="1:11" x14ac:dyDescent="0.2">
      <c r="A16" s="112" t="s">
        <v>24</v>
      </c>
      <c r="B16" s="105">
        <v>1233907</v>
      </c>
      <c r="C16" s="27">
        <f t="shared" si="2"/>
        <v>169451</v>
      </c>
      <c r="D16" s="107">
        <f t="shared" si="3"/>
        <v>15.91902342605049</v>
      </c>
      <c r="E16" s="108">
        <f>IF(B16&lt;I16,-1,IF(B16&gt;J16,1,0))</f>
        <v>1</v>
      </c>
      <c r="F16" s="108"/>
      <c r="G16" s="108"/>
      <c r="H16" s="45">
        <v>1064456</v>
      </c>
      <c r="I16" s="224">
        <v>999110.48145478044</v>
      </c>
      <c r="J16" s="224">
        <v>1129801.5185452197</v>
      </c>
    </row>
    <row r="17" spans="1:11" x14ac:dyDescent="0.2">
      <c r="A17" s="112"/>
      <c r="B17" s="105" t="s">
        <v>264</v>
      </c>
      <c r="C17" s="106"/>
      <c r="D17" s="107"/>
      <c r="E17" s="108"/>
      <c r="F17" s="108"/>
      <c r="G17" s="108"/>
      <c r="H17" s="45"/>
      <c r="I17" s="231"/>
      <c r="J17" s="231"/>
      <c r="K17" s="46"/>
    </row>
    <row r="18" spans="1:11" s="207" customFormat="1" ht="12" x14ac:dyDescent="0.2">
      <c r="A18" s="113" t="s">
        <v>125</v>
      </c>
      <c r="B18" s="110">
        <v>1536403</v>
      </c>
      <c r="C18" s="25">
        <f t="shared" ref="C18:C19" si="4">B18-H18</f>
        <v>240302</v>
      </c>
      <c r="D18" s="111">
        <f t="shared" ref="D18:D19" si="5">C18/H18*100</f>
        <v>18.540376097233164</v>
      </c>
      <c r="E18" s="237">
        <f t="shared" ref="E18:E22" si="6">IF(B18&lt;I18,-1,IF(B18&gt;J18,1,0))</f>
        <v>1</v>
      </c>
      <c r="F18" s="238">
        <f>+B18-F19</f>
        <v>0</v>
      </c>
      <c r="G18" s="238">
        <f>+C18-G19</f>
        <v>0</v>
      </c>
      <c r="H18" s="208">
        <v>1296101</v>
      </c>
      <c r="I18" s="221">
        <v>1221316.4192406777</v>
      </c>
      <c r="J18" s="221">
        <v>1370885.5807593223</v>
      </c>
      <c r="K18" s="239"/>
    </row>
    <row r="19" spans="1:11" x14ac:dyDescent="0.2">
      <c r="A19" s="112" t="s">
        <v>90</v>
      </c>
      <c r="B19" s="105">
        <v>64350</v>
      </c>
      <c r="C19" s="27">
        <f t="shared" si="4"/>
        <v>-19123</v>
      </c>
      <c r="D19" s="107">
        <f t="shared" si="5"/>
        <v>-22.909204173804703</v>
      </c>
      <c r="E19" s="108">
        <f t="shared" si="6"/>
        <v>-1</v>
      </c>
      <c r="F19" s="105">
        <f>SUM(B19:B23)</f>
        <v>1536403</v>
      </c>
      <c r="G19" s="105">
        <f>SUM(C19:C23)</f>
        <v>240302</v>
      </c>
      <c r="H19" s="45">
        <v>83473</v>
      </c>
      <c r="I19" s="224">
        <v>69445.380530145281</v>
      </c>
      <c r="J19" s="224">
        <v>97500.619469854719</v>
      </c>
      <c r="K19" s="46"/>
    </row>
    <row r="20" spans="1:11" x14ac:dyDescent="0.2">
      <c r="A20" s="112" t="s">
        <v>91</v>
      </c>
      <c r="B20" s="105">
        <v>246947</v>
      </c>
      <c r="C20" s="27">
        <f t="shared" ref="C20:C23" si="7">B20-H20</f>
        <v>-64613</v>
      </c>
      <c r="D20" s="107">
        <f t="shared" ref="D20:D23" si="8">C20/H20*100</f>
        <v>-20.738541532931055</v>
      </c>
      <c r="E20" s="108">
        <f t="shared" si="6"/>
        <v>-1</v>
      </c>
      <c r="F20" s="108"/>
      <c r="G20" s="108"/>
      <c r="H20" s="45">
        <v>311560</v>
      </c>
      <c r="I20" s="224">
        <v>276155.94118772988</v>
      </c>
      <c r="J20" s="224">
        <v>346964.05881227012</v>
      </c>
      <c r="K20" s="46"/>
    </row>
    <row r="21" spans="1:11" x14ac:dyDescent="0.2">
      <c r="A21" s="112" t="s">
        <v>92</v>
      </c>
      <c r="B21" s="105">
        <v>845403</v>
      </c>
      <c r="C21" s="27">
        <f t="shared" si="7"/>
        <v>152674</v>
      </c>
      <c r="D21" s="107">
        <f t="shared" si="8"/>
        <v>22.039498851643284</v>
      </c>
      <c r="E21" s="108">
        <f t="shared" si="6"/>
        <v>1</v>
      </c>
      <c r="F21" s="108"/>
      <c r="G21" s="108"/>
      <c r="H21" s="45">
        <v>692729</v>
      </c>
      <c r="I21" s="224">
        <v>639800.45229932538</v>
      </c>
      <c r="J21" s="224">
        <v>745657.54770067462</v>
      </c>
      <c r="K21" s="46"/>
    </row>
    <row r="22" spans="1:11" x14ac:dyDescent="0.2">
      <c r="A22" s="112" t="s">
        <v>93</v>
      </c>
      <c r="B22" s="105">
        <v>379413</v>
      </c>
      <c r="C22" s="27">
        <f t="shared" si="7"/>
        <v>171356</v>
      </c>
      <c r="D22" s="107">
        <f t="shared" si="8"/>
        <v>82.360122466439492</v>
      </c>
      <c r="E22" s="108">
        <f t="shared" si="6"/>
        <v>1</v>
      </c>
      <c r="F22" s="108"/>
      <c r="G22" s="108"/>
      <c r="H22" s="45">
        <v>208057</v>
      </c>
      <c r="I22" s="224">
        <v>182131.05867613453</v>
      </c>
      <c r="J22" s="224">
        <v>233982.94132386547</v>
      </c>
      <c r="K22" s="46"/>
    </row>
    <row r="23" spans="1:11" x14ac:dyDescent="0.2">
      <c r="A23" s="112" t="s">
        <v>10</v>
      </c>
      <c r="B23" s="105">
        <v>290</v>
      </c>
      <c r="C23" s="27">
        <f t="shared" si="7"/>
        <v>8</v>
      </c>
      <c r="D23" s="107">
        <f t="shared" si="8"/>
        <v>2.8368794326241136</v>
      </c>
      <c r="E23" s="108">
        <v>0</v>
      </c>
      <c r="F23" s="108"/>
      <c r="G23" s="108"/>
      <c r="H23" s="45">
        <v>282</v>
      </c>
      <c r="I23" s="224">
        <v>0</v>
      </c>
      <c r="J23" s="224">
        <v>604.35749462586932</v>
      </c>
      <c r="K23" s="46"/>
    </row>
    <row r="24" spans="1:11" x14ac:dyDescent="0.2">
      <c r="A24" s="112"/>
      <c r="B24" s="105" t="s">
        <v>264</v>
      </c>
      <c r="C24" s="106"/>
      <c r="D24" s="107"/>
      <c r="E24" s="108"/>
      <c r="F24" s="108"/>
      <c r="G24" s="108"/>
      <c r="H24" s="45"/>
      <c r="I24" s="235"/>
      <c r="J24" s="235"/>
    </row>
    <row r="25" spans="1:11" s="207" customFormat="1" x14ac:dyDescent="0.2">
      <c r="A25" s="113" t="s">
        <v>94</v>
      </c>
      <c r="B25" s="110">
        <v>1536403</v>
      </c>
      <c r="C25" s="25">
        <f>B25-H25</f>
        <v>240302</v>
      </c>
      <c r="D25" s="111">
        <f>C25/H25*100</f>
        <v>18.540376097233164</v>
      </c>
      <c r="E25" s="237">
        <f>IF(B25&lt;I25,-1,IF(B25&gt;J25,1,0))</f>
        <v>1</v>
      </c>
      <c r="F25" s="238">
        <f>+B25-F26</f>
        <v>0</v>
      </c>
      <c r="G25" s="238">
        <f>+C25-G26</f>
        <v>0</v>
      </c>
      <c r="H25" s="208">
        <v>1296101</v>
      </c>
      <c r="I25" s="221">
        <v>1221316.4192406777</v>
      </c>
      <c r="J25" s="221">
        <v>1370885.5807593223</v>
      </c>
    </row>
    <row r="26" spans="1:11" x14ac:dyDescent="0.2">
      <c r="A26" s="112" t="s">
        <v>70</v>
      </c>
      <c r="B26" s="105">
        <v>238888</v>
      </c>
      <c r="C26" s="27">
        <f t="shared" ref="C26:C29" si="9">B26-H26</f>
        <v>51459</v>
      </c>
      <c r="D26" s="107">
        <f t="shared" ref="D26:D29" si="10">C26/H26*100</f>
        <v>27.455196367691233</v>
      </c>
      <c r="E26" s="108">
        <f>IF(B26&lt;I26,-1,IF(B26&gt;J26,1,0))</f>
        <v>1</v>
      </c>
      <c r="F26" s="105">
        <f>SUM(B26:B29)</f>
        <v>1536403</v>
      </c>
      <c r="G26" s="105">
        <f>SUM(C26:C29)</f>
        <v>240302</v>
      </c>
      <c r="H26" s="45">
        <v>187429</v>
      </c>
      <c r="I26" s="224">
        <v>163518.52664422788</v>
      </c>
      <c r="J26" s="224">
        <v>211339.47335577212</v>
      </c>
    </row>
    <row r="27" spans="1:11" s="257" customFormat="1" x14ac:dyDescent="0.2">
      <c r="A27" s="112" t="s">
        <v>40</v>
      </c>
      <c r="B27" s="105">
        <v>223544</v>
      </c>
      <c r="C27" s="27">
        <f t="shared" si="9"/>
        <v>13923</v>
      </c>
      <c r="D27" s="139">
        <f t="shared" si="10"/>
        <v>6.6419872054803664</v>
      </c>
      <c r="E27" s="22">
        <f>IF(B27&lt;I27,-1,IF(B27&gt;J27,1,0))</f>
        <v>0</v>
      </c>
      <c r="F27" s="22"/>
      <c r="G27" s="22"/>
      <c r="H27" s="99">
        <v>209621</v>
      </c>
      <c r="I27" s="224">
        <v>179068.1447080675</v>
      </c>
      <c r="J27" s="224">
        <v>240173.8552919325</v>
      </c>
    </row>
    <row r="28" spans="1:11" x14ac:dyDescent="0.2">
      <c r="A28" s="112" t="s">
        <v>4</v>
      </c>
      <c r="B28" s="105">
        <v>165548</v>
      </c>
      <c r="C28" s="27">
        <f t="shared" si="9"/>
        <v>41565</v>
      </c>
      <c r="D28" s="107">
        <f t="shared" si="10"/>
        <v>33.524757426421367</v>
      </c>
      <c r="E28" s="108">
        <f>IF(B28&lt;I28,-1,IF(B28&gt;J28,1,0))</f>
        <v>1</v>
      </c>
      <c r="F28" s="108"/>
      <c r="G28" s="108"/>
      <c r="H28" s="45">
        <v>123983</v>
      </c>
      <c r="I28" s="224">
        <v>101066.01335047104</v>
      </c>
      <c r="J28" s="224">
        <v>146899.98664952896</v>
      </c>
    </row>
    <row r="29" spans="1:11" ht="12" x14ac:dyDescent="0.2">
      <c r="A29" s="112" t="s">
        <v>126</v>
      </c>
      <c r="B29" s="105">
        <v>908423</v>
      </c>
      <c r="C29" s="27">
        <f t="shared" si="9"/>
        <v>133355</v>
      </c>
      <c r="D29" s="107">
        <f t="shared" si="10"/>
        <v>17.205587122678267</v>
      </c>
      <c r="E29" s="108">
        <f>IF(B29&lt;I29,-1,IF(B29&gt;J29,1,0))</f>
        <v>1</v>
      </c>
      <c r="F29" s="108"/>
      <c r="G29" s="108"/>
      <c r="H29" s="45">
        <v>775068</v>
      </c>
      <c r="I29" s="224">
        <v>719791.26559119462</v>
      </c>
      <c r="J29" s="224">
        <v>830344.73440880538</v>
      </c>
    </row>
    <row r="30" spans="1:11" x14ac:dyDescent="0.2">
      <c r="A30" s="112"/>
      <c r="B30" s="105" t="s">
        <v>264</v>
      </c>
      <c r="C30" s="106"/>
      <c r="D30" s="107"/>
      <c r="E30" s="108"/>
      <c r="F30" s="108"/>
      <c r="G30" s="108"/>
      <c r="H30" s="45"/>
      <c r="I30" s="231"/>
      <c r="J30" s="231"/>
    </row>
    <row r="31" spans="1:11" s="207" customFormat="1" ht="12" x14ac:dyDescent="0.2">
      <c r="A31" s="24" t="s">
        <v>127</v>
      </c>
      <c r="B31" s="110">
        <v>1536403</v>
      </c>
      <c r="C31" s="25">
        <f t="shared" ref="C31:C32" si="11">B31-H31</f>
        <v>240302</v>
      </c>
      <c r="D31" s="111">
        <f t="shared" ref="D31:D32" si="12">C31/H31*100</f>
        <v>18.540376097233164</v>
      </c>
      <c r="E31" s="237">
        <f t="shared" ref="E31:E35" si="13">IF(B31&lt;I31,-1,IF(B31&gt;J31,1,0))</f>
        <v>1</v>
      </c>
      <c r="F31" s="238">
        <f>+B31-F32</f>
        <v>0</v>
      </c>
      <c r="G31" s="238">
        <f>+C31-G32</f>
        <v>0</v>
      </c>
      <c r="H31" s="208">
        <v>1296101</v>
      </c>
      <c r="I31" s="221">
        <v>1221316.4192406777</v>
      </c>
      <c r="J31" s="221">
        <v>1370885.5807593223</v>
      </c>
    </row>
    <row r="32" spans="1:11" x14ac:dyDescent="0.2">
      <c r="A32" s="26" t="s">
        <v>95</v>
      </c>
      <c r="B32" s="105">
        <v>229855</v>
      </c>
      <c r="C32" s="27">
        <f t="shared" si="11"/>
        <v>57173</v>
      </c>
      <c r="D32" s="107">
        <f t="shared" si="12"/>
        <v>33.108835894881921</v>
      </c>
      <c r="E32" s="108">
        <f t="shared" si="13"/>
        <v>1</v>
      </c>
      <c r="F32" s="105">
        <f>SUM(B32:B36)</f>
        <v>1536403</v>
      </c>
      <c r="G32" s="105">
        <f>SUM(C32:C36)</f>
        <v>240302</v>
      </c>
      <c r="H32" s="45">
        <v>172682</v>
      </c>
      <c r="I32" s="224">
        <v>150638.53912414494</v>
      </c>
      <c r="J32" s="224">
        <v>194725.46087585506</v>
      </c>
    </row>
    <row r="33" spans="1:11" x14ac:dyDescent="0.2">
      <c r="A33" s="26" t="s">
        <v>96</v>
      </c>
      <c r="B33" s="105">
        <v>737792</v>
      </c>
      <c r="C33" s="27">
        <f t="shared" ref="C33:C36" si="14">B33-H33</f>
        <v>136898</v>
      </c>
      <c r="D33" s="107">
        <f t="shared" ref="D33:D36" si="15">C33/H33*100</f>
        <v>22.782387575845323</v>
      </c>
      <c r="E33" s="108">
        <f t="shared" si="13"/>
        <v>1</v>
      </c>
      <c r="F33" s="108"/>
      <c r="G33" s="108"/>
      <c r="H33" s="45">
        <v>600894</v>
      </c>
      <c r="I33" s="224">
        <v>553422.43347947346</v>
      </c>
      <c r="J33" s="224">
        <v>648365.56652052654</v>
      </c>
    </row>
    <row r="34" spans="1:11" x14ac:dyDescent="0.2">
      <c r="A34" s="26" t="s">
        <v>97</v>
      </c>
      <c r="B34" s="105">
        <v>307338</v>
      </c>
      <c r="C34" s="27">
        <f t="shared" si="14"/>
        <v>14502</v>
      </c>
      <c r="D34" s="107">
        <f t="shared" si="15"/>
        <v>4.9522599680367163</v>
      </c>
      <c r="E34" s="108">
        <f t="shared" si="13"/>
        <v>0</v>
      </c>
      <c r="F34" s="108"/>
      <c r="G34" s="108"/>
      <c r="H34" s="45">
        <v>292836</v>
      </c>
      <c r="I34" s="224">
        <v>257413.21203432142</v>
      </c>
      <c r="J34" s="224">
        <v>328258.78796567855</v>
      </c>
    </row>
    <row r="35" spans="1:11" x14ac:dyDescent="0.2">
      <c r="A35" s="26" t="s">
        <v>98</v>
      </c>
      <c r="B35" s="105">
        <v>120013</v>
      </c>
      <c r="C35" s="27">
        <f t="shared" si="14"/>
        <v>22664</v>
      </c>
      <c r="D35" s="107">
        <f t="shared" si="15"/>
        <v>23.281184192955244</v>
      </c>
      <c r="E35" s="108">
        <f t="shared" si="13"/>
        <v>1</v>
      </c>
      <c r="F35" s="108"/>
      <c r="G35" s="108"/>
      <c r="H35" s="45">
        <v>97349</v>
      </c>
      <c r="I35" s="224">
        <v>79575.687893530601</v>
      </c>
      <c r="J35" s="224">
        <v>115122.3121064694</v>
      </c>
    </row>
    <row r="36" spans="1:11" x14ac:dyDescent="0.2">
      <c r="A36" s="26" t="s">
        <v>10</v>
      </c>
      <c r="B36" s="105">
        <v>141405</v>
      </c>
      <c r="C36" s="27">
        <f t="shared" si="14"/>
        <v>9065</v>
      </c>
      <c r="D36" s="107">
        <f t="shared" si="15"/>
        <v>6.849780867462596</v>
      </c>
      <c r="E36" s="108">
        <v>0</v>
      </c>
      <c r="F36" s="108"/>
      <c r="G36" s="108"/>
      <c r="H36" s="45">
        <v>132340</v>
      </c>
      <c r="I36" s="224">
        <v>111802.50925994391</v>
      </c>
      <c r="J36" s="224">
        <v>152877.49074005609</v>
      </c>
    </row>
    <row r="37" spans="1:11" x14ac:dyDescent="0.2">
      <c r="A37" s="26"/>
      <c r="B37" s="105"/>
      <c r="C37" s="45"/>
      <c r="D37" s="107"/>
      <c r="E37" s="108"/>
      <c r="F37" s="108"/>
      <c r="G37" s="108"/>
      <c r="H37" s="45"/>
      <c r="I37" s="231"/>
      <c r="J37" s="231"/>
    </row>
    <row r="38" spans="1:11" x14ac:dyDescent="0.2">
      <c r="A38" s="24" t="s">
        <v>99</v>
      </c>
      <c r="B38" s="105"/>
      <c r="C38" s="45"/>
      <c r="D38" s="107"/>
      <c r="E38" s="108"/>
      <c r="F38" s="108"/>
      <c r="G38" s="108"/>
      <c r="H38" s="45"/>
      <c r="I38" s="231"/>
      <c r="J38" s="231"/>
    </row>
    <row r="39" spans="1:11" x14ac:dyDescent="0.2">
      <c r="A39" s="26" t="s">
        <v>55</v>
      </c>
      <c r="B39" s="114">
        <v>80.311415689763692</v>
      </c>
      <c r="C39" s="115">
        <f t="shared" ref="C39:C42" si="16">B39-H39</f>
        <v>-1.8161345551632024</v>
      </c>
      <c r="D39" s="115">
        <f t="shared" ref="D39:D42" si="17">C39/H39*100</f>
        <v>-2.211358490234995</v>
      </c>
      <c r="E39" s="108">
        <f>IF(B39&lt;I39,-1,IF(B39&gt;J39,1,0))</f>
        <v>0</v>
      </c>
      <c r="F39" s="108"/>
      <c r="G39" s="108"/>
      <c r="H39" s="46">
        <v>82.127550244926894</v>
      </c>
      <c r="I39" s="240">
        <v>79.997306195740279</v>
      </c>
      <c r="J39" s="240">
        <v>84.257794294113509</v>
      </c>
    </row>
    <row r="40" spans="1:11" s="257" customFormat="1" x14ac:dyDescent="0.2">
      <c r="A40" s="26" t="s">
        <v>77</v>
      </c>
      <c r="B40" s="114">
        <v>9.0856370366368715</v>
      </c>
      <c r="C40" s="115">
        <f t="shared" si="16"/>
        <v>-10.172584351974049</v>
      </c>
      <c r="D40" s="115">
        <f t="shared" si="17"/>
        <v>-52.822034531132722</v>
      </c>
      <c r="E40" s="22">
        <f>IF(B40&lt;I40,-1,IF(B40&gt;J40,1,0))</f>
        <v>-1</v>
      </c>
      <c r="F40" s="22"/>
      <c r="G40" s="22"/>
      <c r="H40" s="71">
        <v>19.25822138861092</v>
      </c>
      <c r="I40" s="240">
        <v>17.109786126619039</v>
      </c>
      <c r="J40" s="240">
        <v>21.406656650602798</v>
      </c>
    </row>
    <row r="41" spans="1:11" ht="20.399999999999999" x14ac:dyDescent="0.2">
      <c r="A41" s="26" t="s">
        <v>100</v>
      </c>
      <c r="B41" s="114">
        <v>9.0683238707552647</v>
      </c>
      <c r="C41" s="115">
        <f t="shared" si="16"/>
        <v>2.1830579848405094</v>
      </c>
      <c r="D41" s="115">
        <f t="shared" si="17"/>
        <v>31.706226324627622</v>
      </c>
      <c r="E41" s="108">
        <f>IF(B41&lt;I41,-1,IF(B41&gt;J41,1,0))</f>
        <v>1</v>
      </c>
      <c r="F41" s="108"/>
      <c r="G41" s="108"/>
      <c r="H41" s="46">
        <v>6.8852658859147553</v>
      </c>
      <c r="I41" s="240">
        <v>5.8052841293732325</v>
      </c>
      <c r="J41" s="240">
        <v>7.965247642456279</v>
      </c>
    </row>
    <row r="42" spans="1:11" x14ac:dyDescent="0.2">
      <c r="A42" s="26" t="s">
        <v>101</v>
      </c>
      <c r="B42" s="114">
        <v>24.694887994881551</v>
      </c>
      <c r="C42" s="115">
        <f t="shared" si="16"/>
        <v>8.6423581380262604</v>
      </c>
      <c r="D42" s="115">
        <f t="shared" si="17"/>
        <v>53.837982019609889</v>
      </c>
      <c r="E42" s="108">
        <f>IF(B42&lt;I42,-1,IF(B42&gt;J42,1,0))</f>
        <v>1</v>
      </c>
      <c r="F42" s="108"/>
      <c r="G42" s="108"/>
      <c r="H42" s="46">
        <v>16.052529856855291</v>
      </c>
      <c r="I42" s="240">
        <v>14.211582209769064</v>
      </c>
      <c r="J42" s="240">
        <v>17.893477503941519</v>
      </c>
    </row>
    <row r="43" spans="1:11" x14ac:dyDescent="0.2">
      <c r="A43" s="26"/>
      <c r="B43" s="105"/>
      <c r="C43" s="45"/>
      <c r="D43" s="107"/>
      <c r="E43" s="108"/>
      <c r="F43" s="108"/>
      <c r="G43" s="108"/>
      <c r="H43" s="45"/>
      <c r="I43" s="231"/>
      <c r="J43" s="231"/>
    </row>
    <row r="44" spans="1:11" s="207" customFormat="1" x14ac:dyDescent="0.2">
      <c r="A44" s="101" t="s">
        <v>102</v>
      </c>
      <c r="B44" s="102">
        <v>524506</v>
      </c>
      <c r="C44" s="13">
        <f>B44-H44</f>
        <v>15959</v>
      </c>
      <c r="D44" s="103">
        <f>C44/H44*100</f>
        <v>3.1381563552631317</v>
      </c>
      <c r="E44" s="262">
        <f>IF(B44&lt;I44,-1,IF(B44&gt;J44,1,0))</f>
        <v>0</v>
      </c>
      <c r="F44" s="262"/>
      <c r="G44" s="262"/>
      <c r="H44" s="208">
        <v>508547</v>
      </c>
      <c r="I44" s="221">
        <v>454671.1462749709</v>
      </c>
      <c r="J44" s="221">
        <v>562422.85372502904</v>
      </c>
      <c r="K44" s="241"/>
    </row>
    <row r="45" spans="1:11" x14ac:dyDescent="0.2">
      <c r="A45" s="104"/>
      <c r="B45" s="105"/>
      <c r="C45" s="106"/>
      <c r="D45" s="107"/>
      <c r="E45" s="108"/>
      <c r="F45" s="108"/>
      <c r="G45" s="108"/>
      <c r="H45" s="45"/>
      <c r="I45" s="231"/>
      <c r="J45" s="231"/>
    </row>
    <row r="46" spans="1:11" s="207" customFormat="1" x14ac:dyDescent="0.2">
      <c r="A46" s="113" t="s">
        <v>103</v>
      </c>
      <c r="B46" s="110">
        <v>524506</v>
      </c>
      <c r="C46" s="25">
        <f t="shared" ref="C46:C48" si="18">B46-H46</f>
        <v>15959</v>
      </c>
      <c r="D46" s="111">
        <f t="shared" ref="D46:D48" si="19">C46/H46*100</f>
        <v>3.1381563552631317</v>
      </c>
      <c r="E46" s="237">
        <f>IF(B46&lt;I46,-1,IF(B46&gt;J46,1,0))</f>
        <v>0</v>
      </c>
      <c r="F46" s="238">
        <f>+B46-F47</f>
        <v>0</v>
      </c>
      <c r="G46" s="238">
        <f>+C46-G47</f>
        <v>0</v>
      </c>
      <c r="H46" s="208">
        <v>508547</v>
      </c>
      <c r="I46" s="221">
        <v>454671.1462749709</v>
      </c>
      <c r="J46" s="221">
        <v>562422.85372502904</v>
      </c>
    </row>
    <row r="47" spans="1:11" x14ac:dyDescent="0.2">
      <c r="A47" s="112" t="s">
        <v>104</v>
      </c>
      <c r="B47" s="105">
        <v>34973</v>
      </c>
      <c r="C47" s="27">
        <f t="shared" si="18"/>
        <v>-1501</v>
      </c>
      <c r="D47" s="107">
        <f t="shared" si="19"/>
        <v>-4.115260185337501</v>
      </c>
      <c r="E47" s="108">
        <f>IF(B47&lt;I47,-1,IF(B47&gt;J47,1,0))</f>
        <v>0</v>
      </c>
      <c r="F47" s="105">
        <f>SUM(B47:B48)</f>
        <v>524506</v>
      </c>
      <c r="G47" s="105">
        <f>SUM(C47:C48)</f>
        <v>15959</v>
      </c>
      <c r="H47" s="45">
        <v>36474</v>
      </c>
      <c r="I47" s="224">
        <v>25672.134374861645</v>
      </c>
      <c r="J47" s="224">
        <v>47275.865625138351</v>
      </c>
    </row>
    <row r="48" spans="1:11" s="257" customFormat="1" x14ac:dyDescent="0.2">
      <c r="A48" s="112" t="s">
        <v>105</v>
      </c>
      <c r="B48" s="105">
        <v>489533</v>
      </c>
      <c r="C48" s="27">
        <f t="shared" si="18"/>
        <v>17460</v>
      </c>
      <c r="D48" s="139">
        <f t="shared" si="19"/>
        <v>3.6985805161489851</v>
      </c>
      <c r="E48" s="22">
        <f>IF(B48&lt;I48,-1,IF(B48&gt;J48,1,0))</f>
        <v>0</v>
      </c>
      <c r="F48" s="22"/>
      <c r="G48" s="22"/>
      <c r="H48" s="99">
        <v>472073</v>
      </c>
      <c r="I48" s="224">
        <v>423916.63849259727</v>
      </c>
      <c r="J48" s="224">
        <v>520229.36150740273</v>
      </c>
    </row>
    <row r="49" spans="1:11" s="257" customFormat="1" x14ac:dyDescent="0.2">
      <c r="A49" s="112"/>
      <c r="B49" s="105" t="s">
        <v>264</v>
      </c>
      <c r="C49" s="29"/>
      <c r="D49" s="139"/>
      <c r="E49" s="22"/>
      <c r="F49" s="22"/>
      <c r="G49" s="22"/>
      <c r="H49" s="99"/>
      <c r="I49" s="236"/>
      <c r="J49" s="236"/>
    </row>
    <row r="50" spans="1:11" s="17" customFormat="1" x14ac:dyDescent="0.2">
      <c r="A50" s="113" t="s">
        <v>106</v>
      </c>
      <c r="B50" s="110">
        <v>524506</v>
      </c>
      <c r="C50" s="25">
        <f t="shared" ref="C50:C52" si="20">B50-H50</f>
        <v>15959</v>
      </c>
      <c r="D50" s="192">
        <f t="shared" ref="D50:D52" si="21">C50/H50*100</f>
        <v>3.1381563552631317</v>
      </c>
      <c r="E50" s="202">
        <f>IF(B50&lt;I50,-1,IF(B50&gt;J50,1,0))</f>
        <v>0</v>
      </c>
      <c r="F50" s="202"/>
      <c r="G50" s="202"/>
      <c r="H50" s="208">
        <v>508547</v>
      </c>
      <c r="I50" s="221">
        <v>454671.1462749709</v>
      </c>
      <c r="J50" s="221">
        <v>562422.85372502904</v>
      </c>
    </row>
    <row r="51" spans="1:11" s="257" customFormat="1" x14ac:dyDescent="0.2">
      <c r="A51" s="112" t="s">
        <v>23</v>
      </c>
      <c r="B51" s="105">
        <v>302809</v>
      </c>
      <c r="C51" s="27">
        <f t="shared" si="20"/>
        <v>9385</v>
      </c>
      <c r="D51" s="139">
        <f t="shared" si="21"/>
        <v>3.1984432084628387</v>
      </c>
      <c r="E51" s="22">
        <f>IF(B51&lt;I51,-1,IF(B51&gt;J51,1,0))</f>
        <v>0</v>
      </c>
      <c r="F51" s="176">
        <f>+B50-F52</f>
        <v>0</v>
      </c>
      <c r="G51" s="176">
        <f>+C50-G52</f>
        <v>0</v>
      </c>
      <c r="H51" s="99">
        <v>293424</v>
      </c>
      <c r="I51" s="224">
        <v>249630.14455598925</v>
      </c>
      <c r="J51" s="224">
        <v>337217.85544401075</v>
      </c>
      <c r="K51" s="71"/>
    </row>
    <row r="52" spans="1:11" s="257" customFormat="1" x14ac:dyDescent="0.2">
      <c r="A52" s="112" t="s">
        <v>24</v>
      </c>
      <c r="B52" s="105">
        <v>221697</v>
      </c>
      <c r="C52" s="27">
        <f t="shared" si="20"/>
        <v>6574</v>
      </c>
      <c r="D52" s="139">
        <f t="shared" si="21"/>
        <v>3.0559261445777528</v>
      </c>
      <c r="E52" s="22">
        <f>IF(B52&lt;I52,-1,IF(B52&gt;J52,1,0))</f>
        <v>0</v>
      </c>
      <c r="F52" s="105">
        <f>SUM(B51:B52)</f>
        <v>524506</v>
      </c>
      <c r="G52" s="105">
        <f>SUM(C51:C52)</f>
        <v>15959</v>
      </c>
      <c r="H52" s="99">
        <v>215123</v>
      </c>
      <c r="I52" s="224">
        <v>185368.74391504235</v>
      </c>
      <c r="J52" s="224">
        <v>244877.25608495765</v>
      </c>
      <c r="K52" s="71"/>
    </row>
    <row r="53" spans="1:11" s="257" customFormat="1" x14ac:dyDescent="0.2">
      <c r="A53" s="112"/>
      <c r="B53" s="105" t="s">
        <v>264</v>
      </c>
      <c r="C53" s="29"/>
      <c r="D53" s="139"/>
      <c r="E53" s="22"/>
      <c r="F53" s="22"/>
      <c r="G53" s="22"/>
      <c r="H53" s="99"/>
      <c r="I53" s="236"/>
      <c r="J53" s="236"/>
    </row>
    <row r="54" spans="1:11" s="17" customFormat="1" ht="12" x14ac:dyDescent="0.2">
      <c r="A54" s="113" t="s">
        <v>128</v>
      </c>
      <c r="B54" s="110">
        <v>524506</v>
      </c>
      <c r="C54" s="25">
        <f t="shared" ref="C54:C55" si="22">B54-H54</f>
        <v>15959</v>
      </c>
      <c r="D54" s="192">
        <f t="shared" ref="D54:D55" si="23">C54/H54*100</f>
        <v>3.1381563552631317</v>
      </c>
      <c r="E54" s="202">
        <f t="shared" ref="E54:E58" si="24">IF(B54&lt;I54,-1,IF(B54&gt;J54,1,0))</f>
        <v>0</v>
      </c>
      <c r="F54" s="202"/>
      <c r="G54" s="202"/>
      <c r="H54" s="208">
        <v>508547</v>
      </c>
      <c r="I54" s="221">
        <v>454671.1462749709</v>
      </c>
      <c r="J54" s="221">
        <v>562422.85372502904</v>
      </c>
    </row>
    <row r="55" spans="1:11" s="257" customFormat="1" x14ac:dyDescent="0.2">
      <c r="A55" s="112" t="s">
        <v>90</v>
      </c>
      <c r="B55" s="105">
        <v>61656</v>
      </c>
      <c r="C55" s="27">
        <f t="shared" si="22"/>
        <v>-44294</v>
      </c>
      <c r="D55" s="139">
        <f t="shared" si="23"/>
        <v>-41.806512505899008</v>
      </c>
      <c r="E55" s="22">
        <f t="shared" si="24"/>
        <v>-1</v>
      </c>
      <c r="F55" s="176">
        <f>+B54-F56</f>
        <v>0</v>
      </c>
      <c r="G55" s="176">
        <f>+C54-G56</f>
        <v>0</v>
      </c>
      <c r="H55" s="99">
        <v>105950</v>
      </c>
      <c r="I55" s="224">
        <v>83367.381637576676</v>
      </c>
      <c r="J55" s="224">
        <v>128532.61836242332</v>
      </c>
    </row>
    <row r="56" spans="1:11" s="257" customFormat="1" x14ac:dyDescent="0.2">
      <c r="A56" s="112" t="s">
        <v>91</v>
      </c>
      <c r="B56" s="105">
        <v>221968</v>
      </c>
      <c r="C56" s="27">
        <f t="shared" ref="C56:C59" si="25">B56-H56</f>
        <v>-16347</v>
      </c>
      <c r="D56" s="139">
        <f t="shared" ref="D56:D59" si="26">C56/H56*100</f>
        <v>-6.85940876570925</v>
      </c>
      <c r="E56" s="22">
        <f t="shared" si="24"/>
        <v>0</v>
      </c>
      <c r="F56" s="105">
        <f>SUM(B55:B59)</f>
        <v>524506</v>
      </c>
      <c r="G56" s="105">
        <f>SUM(C55:C59)</f>
        <v>15959</v>
      </c>
      <c r="H56" s="99">
        <v>238315</v>
      </c>
      <c r="I56" s="224">
        <v>206482.52171934961</v>
      </c>
      <c r="J56" s="224">
        <v>270147.47828065039</v>
      </c>
      <c r="K56" s="71"/>
    </row>
    <row r="57" spans="1:11" s="257" customFormat="1" x14ac:dyDescent="0.2">
      <c r="A57" s="112" t="s">
        <v>92</v>
      </c>
      <c r="B57" s="105">
        <v>118725</v>
      </c>
      <c r="C57" s="27">
        <f t="shared" si="25"/>
        <v>32370</v>
      </c>
      <c r="D57" s="139">
        <f t="shared" si="26"/>
        <v>37.484801111690111</v>
      </c>
      <c r="E57" s="22">
        <f t="shared" si="24"/>
        <v>1</v>
      </c>
      <c r="F57" s="22"/>
      <c r="G57" s="22"/>
      <c r="H57" s="99">
        <v>86355</v>
      </c>
      <c r="I57" s="224">
        <v>71115.852895499193</v>
      </c>
      <c r="J57" s="224">
        <v>101594.14710450081</v>
      </c>
      <c r="K57" s="71"/>
    </row>
    <row r="58" spans="1:11" s="257" customFormat="1" x14ac:dyDescent="0.2">
      <c r="A58" s="112" t="s">
        <v>93</v>
      </c>
      <c r="B58" s="105">
        <v>121813</v>
      </c>
      <c r="C58" s="27">
        <f t="shared" si="25"/>
        <v>43979</v>
      </c>
      <c r="D58" s="139">
        <f t="shared" si="26"/>
        <v>56.503584551738314</v>
      </c>
      <c r="E58" s="22">
        <f t="shared" si="24"/>
        <v>1</v>
      </c>
      <c r="F58" s="22"/>
      <c r="G58" s="22"/>
      <c r="H58" s="99">
        <v>77834</v>
      </c>
      <c r="I58" s="224">
        <v>62918.580601828762</v>
      </c>
      <c r="J58" s="224">
        <v>92749.419398171231</v>
      </c>
      <c r="K58" s="71"/>
    </row>
    <row r="59" spans="1:11" s="257" customFormat="1" x14ac:dyDescent="0.2">
      <c r="A59" s="112" t="s">
        <v>10</v>
      </c>
      <c r="B59" s="105">
        <v>344</v>
      </c>
      <c r="C59" s="27">
        <f t="shared" si="25"/>
        <v>251</v>
      </c>
      <c r="D59" s="139">
        <f t="shared" si="26"/>
        <v>269.89247311827955</v>
      </c>
      <c r="E59" s="22">
        <v>0</v>
      </c>
      <c r="F59" s="22"/>
      <c r="G59" s="22"/>
      <c r="H59" s="99">
        <v>93</v>
      </c>
      <c r="I59" s="224" t="s">
        <v>168</v>
      </c>
      <c r="J59" s="224" t="s">
        <v>168</v>
      </c>
    </row>
    <row r="60" spans="1:11" s="257" customFormat="1" x14ac:dyDescent="0.2">
      <c r="A60" s="112"/>
      <c r="B60" s="154" t="s">
        <v>264</v>
      </c>
      <c r="C60" s="29"/>
      <c r="D60" s="139"/>
      <c r="E60" s="22"/>
      <c r="F60" s="22"/>
      <c r="G60" s="22"/>
      <c r="H60" s="99"/>
      <c r="I60" s="236"/>
      <c r="J60" s="236"/>
    </row>
    <row r="61" spans="1:11" s="17" customFormat="1" x14ac:dyDescent="0.2">
      <c r="A61" s="113" t="s">
        <v>107</v>
      </c>
      <c r="B61" s="110">
        <v>524506</v>
      </c>
      <c r="C61" s="25">
        <f t="shared" ref="C61:C65" si="27">B61-H61</f>
        <v>15959</v>
      </c>
      <c r="D61" s="192">
        <f t="shared" ref="D61:D65" si="28">C61/H61*100</f>
        <v>3.1381563552631317</v>
      </c>
      <c r="E61" s="202">
        <f>IF(B61&lt;I61,-1,IF(B61&gt;J61,1,0))</f>
        <v>0</v>
      </c>
      <c r="F61" s="202"/>
      <c r="G61" s="202"/>
      <c r="H61" s="208">
        <v>508547</v>
      </c>
      <c r="I61" s="221">
        <v>454671.1462749709</v>
      </c>
      <c r="J61" s="221">
        <v>562422.85372502904</v>
      </c>
    </row>
    <row r="62" spans="1:11" s="257" customFormat="1" x14ac:dyDescent="0.2">
      <c r="A62" s="112" t="s">
        <v>70</v>
      </c>
      <c r="B62" s="105">
        <v>103236</v>
      </c>
      <c r="C62" s="27">
        <f t="shared" si="27"/>
        <v>16000</v>
      </c>
      <c r="D62" s="139">
        <f t="shared" si="28"/>
        <v>18.341051859324132</v>
      </c>
      <c r="E62" s="22">
        <f>IF(B62&lt;I62,-1,IF(B62&gt;J62,1,0))</f>
        <v>1</v>
      </c>
      <c r="F62" s="176">
        <f>+B61-F63</f>
        <v>0</v>
      </c>
      <c r="G62" s="176">
        <f>+C61-G63</f>
        <v>0</v>
      </c>
      <c r="H62" s="99">
        <v>87236</v>
      </c>
      <c r="I62" s="224">
        <v>71648.217580262106</v>
      </c>
      <c r="J62" s="224">
        <v>102823.78241973789</v>
      </c>
    </row>
    <row r="63" spans="1:11" s="257" customFormat="1" x14ac:dyDescent="0.2">
      <c r="A63" s="112" t="s">
        <v>60</v>
      </c>
      <c r="B63" s="105">
        <v>64386</v>
      </c>
      <c r="C63" s="27">
        <f t="shared" si="27"/>
        <v>-9647</v>
      </c>
      <c r="D63" s="139">
        <f t="shared" si="28"/>
        <v>-13.030675509570056</v>
      </c>
      <c r="E63" s="22">
        <f>IF(B63&lt;I63,-1,IF(B63&gt;J63,1,0))</f>
        <v>0</v>
      </c>
      <c r="F63" s="105">
        <f>SUM(B62:B65)</f>
        <v>524506</v>
      </c>
      <c r="G63" s="105">
        <f>SUM(C62:C65)</f>
        <v>15959</v>
      </c>
      <c r="H63" s="99">
        <v>74033</v>
      </c>
      <c r="I63" s="224">
        <v>62388.566377496609</v>
      </c>
      <c r="J63" s="224">
        <v>85677.433622503391</v>
      </c>
    </row>
    <row r="64" spans="1:11" s="257" customFormat="1" x14ac:dyDescent="0.2">
      <c r="A64" s="112" t="s">
        <v>4</v>
      </c>
      <c r="B64" s="105">
        <v>45734</v>
      </c>
      <c r="C64" s="27">
        <f t="shared" si="27"/>
        <v>-3266</v>
      </c>
      <c r="D64" s="139">
        <f t="shared" si="28"/>
        <v>-6.66530612244898</v>
      </c>
      <c r="E64" s="22">
        <f>IF(B64&lt;I64,-1,IF(B64&gt;J64,1,0))</f>
        <v>0</v>
      </c>
      <c r="F64" s="22"/>
      <c r="G64" s="22"/>
      <c r="H64" s="99">
        <v>49000</v>
      </c>
      <c r="I64" s="224">
        <v>34825.063518479161</v>
      </c>
      <c r="J64" s="224">
        <v>63174.936481520839</v>
      </c>
    </row>
    <row r="65" spans="1:10" s="257" customFormat="1" ht="12" x14ac:dyDescent="0.2">
      <c r="A65" s="112" t="s">
        <v>129</v>
      </c>
      <c r="B65" s="105">
        <v>311150</v>
      </c>
      <c r="C65" s="27">
        <f t="shared" si="27"/>
        <v>12872</v>
      </c>
      <c r="D65" s="139">
        <f t="shared" si="28"/>
        <v>4.3154372766345492</v>
      </c>
      <c r="E65" s="22">
        <f>IF(B65&lt;I65,-1,IF(B65&gt;J65,1,0))</f>
        <v>0</v>
      </c>
      <c r="F65" s="22"/>
      <c r="G65" s="22"/>
      <c r="H65" s="99">
        <v>298278</v>
      </c>
      <c r="I65" s="224">
        <v>258953.36326530669</v>
      </c>
      <c r="J65" s="224">
        <v>337602.63673469331</v>
      </c>
    </row>
    <row r="66" spans="1:10" s="257" customFormat="1" x14ac:dyDescent="0.2">
      <c r="A66" s="112"/>
      <c r="B66" s="154" t="s">
        <v>264</v>
      </c>
      <c r="C66" s="29"/>
      <c r="D66" s="139"/>
      <c r="E66" s="22"/>
      <c r="F66" s="22"/>
      <c r="G66" s="22"/>
      <c r="H66" s="99"/>
      <c r="I66" s="236"/>
      <c r="J66" s="236"/>
    </row>
    <row r="67" spans="1:10" s="17" customFormat="1" ht="12" x14ac:dyDescent="0.2">
      <c r="A67" s="24" t="s">
        <v>130</v>
      </c>
      <c r="B67" s="110">
        <v>524506</v>
      </c>
      <c r="C67" s="25">
        <f t="shared" ref="C67:C68" si="29">B67-H67</f>
        <v>15959</v>
      </c>
      <c r="D67" s="192">
        <f t="shared" ref="D67:D68" si="30">C67/H67*100</f>
        <v>3.1381563552631317</v>
      </c>
      <c r="E67" s="202">
        <f t="shared" ref="E67:E71" si="31">IF(B67&lt;I67,-1,IF(B67&gt;J67,1,0))</f>
        <v>0</v>
      </c>
      <c r="F67" s="202"/>
      <c r="G67" s="202"/>
      <c r="H67" s="208">
        <v>508547</v>
      </c>
      <c r="I67" s="221">
        <v>454671.1462749709</v>
      </c>
      <c r="J67" s="221">
        <v>562422.85372502904</v>
      </c>
    </row>
    <row r="68" spans="1:10" s="257" customFormat="1" x14ac:dyDescent="0.2">
      <c r="A68" s="26" t="s">
        <v>95</v>
      </c>
      <c r="B68" s="105">
        <v>291250</v>
      </c>
      <c r="C68" s="27">
        <f t="shared" si="29"/>
        <v>4368</v>
      </c>
      <c r="D68" s="139">
        <f t="shared" si="30"/>
        <v>1.522577226873767</v>
      </c>
      <c r="E68" s="22">
        <f t="shared" si="31"/>
        <v>0</v>
      </c>
      <c r="F68" s="176">
        <f>+B67-F69</f>
        <v>0</v>
      </c>
      <c r="G68" s="176">
        <f>+C67-G69</f>
        <v>0</v>
      </c>
      <c r="H68" s="99">
        <v>286882</v>
      </c>
      <c r="I68" s="224">
        <v>250952.57510410665</v>
      </c>
      <c r="J68" s="224">
        <v>322811.42489589332</v>
      </c>
    </row>
    <row r="69" spans="1:10" s="257" customFormat="1" x14ac:dyDescent="0.2">
      <c r="A69" s="26" t="s">
        <v>96</v>
      </c>
      <c r="B69" s="105">
        <v>153656</v>
      </c>
      <c r="C69" s="27">
        <f t="shared" ref="C69:C72" si="32">B69-H69</f>
        <v>19996</v>
      </c>
      <c r="D69" s="139">
        <f t="shared" ref="D69:D72" si="33">C69/H69*100</f>
        <v>14.960347149483766</v>
      </c>
      <c r="E69" s="22">
        <f t="shared" si="31"/>
        <v>0</v>
      </c>
      <c r="F69" s="105">
        <f>SUM(B68:B72)</f>
        <v>524506</v>
      </c>
      <c r="G69" s="105">
        <f>SUM(C68:C72)</f>
        <v>15959</v>
      </c>
      <c r="H69" s="99">
        <v>133660</v>
      </c>
      <c r="I69" s="224">
        <v>107351.49365015826</v>
      </c>
      <c r="J69" s="224">
        <v>159968.50634984174</v>
      </c>
    </row>
    <row r="70" spans="1:10" x14ac:dyDescent="0.2">
      <c r="A70" s="26" t="s">
        <v>97</v>
      </c>
      <c r="B70" s="105">
        <v>50545</v>
      </c>
      <c r="C70" s="27">
        <f t="shared" si="32"/>
        <v>-7581</v>
      </c>
      <c r="D70" s="107">
        <f t="shared" si="33"/>
        <v>-13.042356260537453</v>
      </c>
      <c r="E70" s="108">
        <f t="shared" si="31"/>
        <v>0</v>
      </c>
      <c r="F70" s="108"/>
      <c r="G70" s="108"/>
      <c r="H70" s="45">
        <v>58126</v>
      </c>
      <c r="I70" s="224">
        <v>43391.297350138331</v>
      </c>
      <c r="J70" s="224">
        <v>72860.702649861676</v>
      </c>
    </row>
    <row r="71" spans="1:10" x14ac:dyDescent="0.2">
      <c r="A71" s="26" t="s">
        <v>98</v>
      </c>
      <c r="B71" s="105">
        <v>12033</v>
      </c>
      <c r="C71" s="27">
        <f t="shared" si="32"/>
        <v>6714</v>
      </c>
      <c r="D71" s="107">
        <f t="shared" si="33"/>
        <v>126.22673434856175</v>
      </c>
      <c r="E71" s="108">
        <f t="shared" si="31"/>
        <v>1</v>
      </c>
      <c r="F71" s="108"/>
      <c r="G71" s="108"/>
      <c r="H71" s="45">
        <v>5319</v>
      </c>
      <c r="I71" s="224">
        <v>2567.7623104255968</v>
      </c>
      <c r="J71" s="224">
        <v>8070.2376895744037</v>
      </c>
    </row>
    <row r="72" spans="1:10" x14ac:dyDescent="0.2">
      <c r="A72" s="26" t="s">
        <v>10</v>
      </c>
      <c r="B72" s="105">
        <v>17022</v>
      </c>
      <c r="C72" s="27">
        <f t="shared" si="32"/>
        <v>-7538</v>
      </c>
      <c r="D72" s="107">
        <f t="shared" si="33"/>
        <v>-30.692182410423452</v>
      </c>
      <c r="E72" s="108">
        <v>0</v>
      </c>
      <c r="F72" s="108"/>
      <c r="G72" s="108"/>
      <c r="H72" s="45">
        <v>24560</v>
      </c>
      <c r="I72" s="224">
        <v>15545.659274965315</v>
      </c>
      <c r="J72" s="224">
        <v>33574.340725034686</v>
      </c>
    </row>
    <row r="73" spans="1:10" x14ac:dyDescent="0.2">
      <c r="A73" s="26"/>
      <c r="B73" s="116"/>
      <c r="C73" s="45"/>
      <c r="D73" s="107"/>
      <c r="E73" s="108"/>
      <c r="F73" s="108"/>
      <c r="G73" s="108"/>
      <c r="H73" s="45"/>
      <c r="I73" s="235"/>
      <c r="J73" s="235"/>
    </row>
    <row r="74" spans="1:10" x14ac:dyDescent="0.2">
      <c r="A74" s="24" t="s">
        <v>108</v>
      </c>
      <c r="B74" s="105"/>
      <c r="C74" s="45"/>
      <c r="D74" s="107"/>
      <c r="E74" s="108"/>
      <c r="F74" s="108"/>
      <c r="G74" s="108"/>
      <c r="H74" s="45"/>
      <c r="I74" s="235"/>
      <c r="J74" s="235"/>
    </row>
    <row r="75" spans="1:10" x14ac:dyDescent="0.2">
      <c r="A75" s="26" t="s">
        <v>55</v>
      </c>
      <c r="B75" s="114">
        <v>42.267771960663943</v>
      </c>
      <c r="C75" s="115">
        <f t="shared" ref="C75:C78" si="34">B75-H75</f>
        <v>-3.3726229277199593E-2</v>
      </c>
      <c r="D75" s="115">
        <f t="shared" ref="D75:D78" si="35">C75/H75*100</f>
        <v>-7.972821465037222E-2</v>
      </c>
      <c r="E75" s="108">
        <f>IF(B75&lt;I75,-1,IF(B75&gt;J75,1,0))</f>
        <v>0</v>
      </c>
      <c r="F75" s="108"/>
      <c r="G75" s="108"/>
      <c r="H75" s="243">
        <v>42.301498189941142</v>
      </c>
      <c r="I75" s="240">
        <v>36.871421042238929</v>
      </c>
      <c r="J75" s="240">
        <v>47.731575337643363</v>
      </c>
    </row>
    <row r="76" spans="1:10" s="257" customFormat="1" x14ac:dyDescent="0.2">
      <c r="A76" s="26" t="s">
        <v>77</v>
      </c>
      <c r="B76" s="114">
        <v>26.107994951440023</v>
      </c>
      <c r="C76" s="115">
        <f t="shared" si="34"/>
        <v>-16.331346938296814</v>
      </c>
      <c r="D76" s="115">
        <f t="shared" si="35"/>
        <v>-38.481621559372591</v>
      </c>
      <c r="E76" s="22">
        <f>IF(B76&lt;I76,-1,IF(B76&gt;J76,1,0))</f>
        <v>-1</v>
      </c>
      <c r="F76" s="22"/>
      <c r="G76" s="22"/>
      <c r="H76" s="137">
        <v>42.439341889736838</v>
      </c>
      <c r="I76" s="240">
        <v>38.047371668111772</v>
      </c>
      <c r="J76" s="240">
        <v>46.831312111361903</v>
      </c>
    </row>
    <row r="77" spans="1:10" ht="20.399999999999999" x14ac:dyDescent="0.2">
      <c r="A77" s="26" t="s">
        <v>100</v>
      </c>
      <c r="B77" s="114">
        <v>24.20487086897004</v>
      </c>
      <c r="C77" s="115">
        <f t="shared" si="34"/>
        <v>3.419771359976771</v>
      </c>
      <c r="D77" s="115">
        <f t="shared" si="35"/>
        <v>16.452994889425998</v>
      </c>
      <c r="E77" s="108">
        <f>IF(B77&lt;I77,-1,IF(B77&gt;J77,1,0))</f>
        <v>1</v>
      </c>
      <c r="F77" s="108"/>
      <c r="G77" s="108"/>
      <c r="H77" s="243">
        <v>20.78509950899327</v>
      </c>
      <c r="I77" s="240">
        <v>17.801423074323662</v>
      </c>
      <c r="J77" s="240">
        <v>23.768775943662877</v>
      </c>
    </row>
    <row r="78" spans="1:10" ht="10.8" thickBot="1" x14ac:dyDescent="0.25">
      <c r="A78" s="26" t="s">
        <v>101</v>
      </c>
      <c r="B78" s="117">
        <v>23.224329178312544</v>
      </c>
      <c r="C78" s="115">
        <f t="shared" si="34"/>
        <v>7.9191558118390439</v>
      </c>
      <c r="D78" s="115">
        <f t="shared" si="35"/>
        <v>51.741692970209819</v>
      </c>
      <c r="E78" s="108">
        <f>IF(B78&lt;I78,-1,IF(B78&gt;J78,1,0))</f>
        <v>1</v>
      </c>
      <c r="F78" s="108"/>
      <c r="G78" s="108"/>
      <c r="H78" s="244">
        <v>15.3051733664735</v>
      </c>
      <c r="I78" s="242">
        <v>12.72348065889557</v>
      </c>
      <c r="J78" s="242">
        <v>17.886866074051433</v>
      </c>
    </row>
    <row r="79" spans="1:10" ht="12.75" customHeight="1" x14ac:dyDescent="0.2">
      <c r="A79" s="362" t="s">
        <v>109</v>
      </c>
      <c r="B79" s="362"/>
      <c r="C79" s="362"/>
      <c r="D79" s="362"/>
      <c r="E79" s="362"/>
      <c r="F79" s="266"/>
      <c r="G79" s="266"/>
    </row>
    <row r="80" spans="1:10" x14ac:dyDescent="0.2">
      <c r="A80" s="363" t="s">
        <v>110</v>
      </c>
      <c r="B80" s="363"/>
      <c r="C80" s="363"/>
      <c r="D80" s="363"/>
      <c r="E80" s="363"/>
      <c r="F80" s="264"/>
      <c r="G80" s="264"/>
    </row>
    <row r="81" spans="1:7" x14ac:dyDescent="0.2">
      <c r="A81" s="364" t="s">
        <v>111</v>
      </c>
      <c r="B81" s="364"/>
      <c r="C81" s="364"/>
      <c r="D81" s="364"/>
      <c r="E81" s="364"/>
      <c r="F81" s="265"/>
      <c r="G81" s="265"/>
    </row>
    <row r="82" spans="1:7" x14ac:dyDescent="0.2">
      <c r="A82" s="365" t="s">
        <v>230</v>
      </c>
      <c r="B82" s="365"/>
      <c r="C82" s="365"/>
      <c r="D82" s="365"/>
      <c r="E82" s="365"/>
      <c r="F82" s="266"/>
      <c r="G82" s="266"/>
    </row>
    <row r="83" spans="1:7" x14ac:dyDescent="0.2">
      <c r="A83" s="361" t="s">
        <v>66</v>
      </c>
      <c r="B83" s="361"/>
      <c r="C83" s="361"/>
      <c r="D83" s="361"/>
      <c r="E83" s="361"/>
      <c r="F83" s="263"/>
      <c r="G83" s="263"/>
    </row>
    <row r="84" spans="1:7" ht="11.25" customHeight="1" x14ac:dyDescent="0.2">
      <c r="A84" s="343" t="s">
        <v>235</v>
      </c>
      <c r="B84" s="343"/>
      <c r="C84" s="343"/>
      <c r="D84" s="343"/>
      <c r="E84" s="343"/>
      <c r="F84" s="258"/>
      <c r="G84" s="258"/>
    </row>
    <row r="85" spans="1:7" hidden="1" x14ac:dyDescent="0.2">
      <c r="A85" s="77">
        <v>1</v>
      </c>
      <c r="B85" s="77">
        <v>-1</v>
      </c>
      <c r="C85" s="77">
        <v>0</v>
      </c>
    </row>
  </sheetData>
  <mergeCells count="16">
    <mergeCell ref="A83:E83"/>
    <mergeCell ref="A84:E84"/>
    <mergeCell ref="A79:E79"/>
    <mergeCell ref="E4:E5"/>
    <mergeCell ref="A80:E80"/>
    <mergeCell ref="A81:E81"/>
    <mergeCell ref="A82:E82"/>
    <mergeCell ref="F5:G5"/>
    <mergeCell ref="A1:E1"/>
    <mergeCell ref="A2:E2"/>
    <mergeCell ref="A3:E3"/>
    <mergeCell ref="I4:J4"/>
    <mergeCell ref="C4:D4"/>
    <mergeCell ref="A4:A5"/>
    <mergeCell ref="H3:J3"/>
    <mergeCell ref="H4:H5"/>
  </mergeCells>
  <conditionalFormatting sqref="A85:C85 E75:G78 E70:G72 E61:E65 E54:E59 E50:E52 E46:E48 E44:G44 E39:G42 E33:G36 E27:G29 E20:G23 E16:G16 E11:G12 E7 E9:E10 E14:E15 E18:E19 E25:E26 E31:E32 E67:E69">
    <cfRule type="iconSet" priority="3">
      <iconSet iconSet="3Arrows" showValue="0">
        <cfvo type="percent" val="0"/>
        <cfvo type="percent" val="33"/>
        <cfvo type="percent" val="67"/>
      </iconSet>
    </cfRule>
  </conditionalFormatting>
  <conditionalFormatting sqref="F64:G66 F57:G60 F53:G53 F48:G49">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86"/>
  <sheetViews>
    <sheetView view="pageBreakPreview" zoomScaleNormal="100" zoomScaleSheetLayoutView="100" workbookViewId="0">
      <pane xSplit="1" ySplit="5" topLeftCell="B15" activePane="bottomRight" state="frozen"/>
      <selection activeCell="J8" sqref="J8"/>
      <selection pane="topRight" activeCell="J8" sqref="J8"/>
      <selection pane="bottomLeft" activeCell="J8" sqref="J8"/>
      <selection pane="bottomRight" activeCell="H10" sqref="H10"/>
    </sheetView>
  </sheetViews>
  <sheetFormatPr baseColWidth="10" defaultColWidth="11.44140625" defaultRowHeight="10.199999999999999" x14ac:dyDescent="0.2"/>
  <cols>
    <col min="1" max="1" width="42" style="10" customWidth="1"/>
    <col min="2" max="4" width="9.33203125" style="10" customWidth="1"/>
    <col min="5" max="5" width="19.5546875" style="10" customWidth="1"/>
    <col min="6" max="6" width="7.5546875" style="10" bestFit="1" customWidth="1"/>
    <col min="7" max="7" width="9.33203125" style="10" customWidth="1"/>
    <col min="8" max="10" width="11.44140625" style="10" customWidth="1"/>
    <col min="11" max="16384" width="11.44140625" style="10"/>
  </cols>
  <sheetData>
    <row r="1" spans="1:10" x14ac:dyDescent="0.2">
      <c r="A1" s="360" t="s">
        <v>244</v>
      </c>
      <c r="B1" s="360"/>
      <c r="C1" s="360"/>
      <c r="D1" s="360"/>
      <c r="E1" s="360"/>
      <c r="F1" s="267"/>
      <c r="G1" s="267"/>
    </row>
    <row r="2" spans="1:10" ht="12" x14ac:dyDescent="0.2">
      <c r="A2" s="360" t="s">
        <v>245</v>
      </c>
      <c r="B2" s="360"/>
      <c r="C2" s="360"/>
      <c r="D2" s="360"/>
      <c r="E2" s="360"/>
      <c r="F2" s="267"/>
      <c r="G2" s="267"/>
    </row>
    <row r="3" spans="1:10" ht="10.8" thickBot="1" x14ac:dyDescent="0.25">
      <c r="A3" s="332" t="s">
        <v>261</v>
      </c>
      <c r="B3" s="332"/>
      <c r="C3" s="332"/>
      <c r="D3" s="332"/>
      <c r="E3" s="332"/>
      <c r="F3" s="261"/>
      <c r="G3" s="261"/>
      <c r="H3" s="328" t="s">
        <v>233</v>
      </c>
      <c r="I3" s="328"/>
      <c r="J3" s="328"/>
    </row>
    <row r="4" spans="1:10" ht="12.75" customHeight="1" x14ac:dyDescent="0.2">
      <c r="A4" s="350" t="s">
        <v>83</v>
      </c>
      <c r="B4" s="3" t="s">
        <v>262</v>
      </c>
      <c r="C4" s="351" t="s">
        <v>78</v>
      </c>
      <c r="D4" s="351"/>
      <c r="E4" s="352" t="s">
        <v>112</v>
      </c>
      <c r="F4" s="155"/>
      <c r="G4" s="155"/>
      <c r="H4" s="353" t="s">
        <v>231</v>
      </c>
      <c r="I4" s="348" t="s">
        <v>79</v>
      </c>
      <c r="J4" s="349"/>
    </row>
    <row r="5" spans="1:10" ht="10.8" thickBot="1" x14ac:dyDescent="0.25">
      <c r="A5" s="347"/>
      <c r="B5" s="6" t="s">
        <v>263</v>
      </c>
      <c r="C5" s="6" t="s">
        <v>53</v>
      </c>
      <c r="D5" s="6" t="s">
        <v>52</v>
      </c>
      <c r="E5" s="336"/>
      <c r="F5" s="337" t="s">
        <v>204</v>
      </c>
      <c r="G5" s="337"/>
      <c r="H5" s="330"/>
      <c r="I5" s="259" t="s">
        <v>80</v>
      </c>
      <c r="J5" s="259" t="s">
        <v>81</v>
      </c>
    </row>
    <row r="6" spans="1:10" x14ac:dyDescent="0.2">
      <c r="A6" s="82"/>
      <c r="F6" s="43"/>
      <c r="G6" s="43"/>
    </row>
    <row r="7" spans="1:10" x14ac:dyDescent="0.2">
      <c r="A7" s="101" t="s">
        <v>84</v>
      </c>
      <c r="B7" s="102">
        <v>1182950</v>
      </c>
      <c r="C7" s="13">
        <f>B7-H7</f>
        <v>207071</v>
      </c>
      <c r="D7" s="103">
        <f>C7/H7*100</f>
        <v>21.218921608109202</v>
      </c>
      <c r="E7" s="118">
        <f>IF(B7&lt;I7,-1,IF(B7&gt;J7,1,0))</f>
        <v>1</v>
      </c>
      <c r="F7" s="337"/>
      <c r="G7" s="337"/>
      <c r="H7" s="208">
        <v>975879</v>
      </c>
      <c r="I7" s="221">
        <v>903110.40724318009</v>
      </c>
      <c r="J7" s="221">
        <v>1048647.5927568199</v>
      </c>
    </row>
    <row r="8" spans="1:10" x14ac:dyDescent="0.2">
      <c r="A8" s="104"/>
      <c r="B8" s="105" t="s">
        <v>264</v>
      </c>
      <c r="C8" s="106"/>
      <c r="D8" s="107"/>
      <c r="E8" s="119"/>
      <c r="F8" s="105"/>
      <c r="G8" s="108"/>
      <c r="H8" s="45"/>
      <c r="I8" s="231"/>
      <c r="J8" s="231"/>
    </row>
    <row r="9" spans="1:10" x14ac:dyDescent="0.2">
      <c r="A9" s="109" t="s">
        <v>85</v>
      </c>
      <c r="B9" s="110">
        <v>1182950</v>
      </c>
      <c r="C9" s="25">
        <f t="shared" ref="C9:C12" si="0">B9-H9</f>
        <v>207071</v>
      </c>
      <c r="D9" s="111">
        <f t="shared" ref="D9:D12" si="1">C9/H9*100</f>
        <v>21.218921608109202</v>
      </c>
      <c r="E9" s="119">
        <f>IF(B9&lt;I9,-1,IF(B9&gt;J9,1,0))</f>
        <v>1</v>
      </c>
      <c r="F9" s="176">
        <f>+B9-F10</f>
        <v>0</v>
      </c>
      <c r="G9" s="176">
        <f>+C9-G10</f>
        <v>0</v>
      </c>
      <c r="H9" s="208">
        <v>975879</v>
      </c>
      <c r="I9" s="221">
        <v>903110.40724318009</v>
      </c>
      <c r="J9" s="221">
        <v>1048647.5927568199</v>
      </c>
    </row>
    <row r="10" spans="1:10" x14ac:dyDescent="0.2">
      <c r="A10" s="112" t="s">
        <v>86</v>
      </c>
      <c r="B10" s="105">
        <v>1138260</v>
      </c>
      <c r="C10" s="27">
        <f t="shared" si="0"/>
        <v>208358</v>
      </c>
      <c r="D10" s="107">
        <f t="shared" si="1"/>
        <v>22.406447130987996</v>
      </c>
      <c r="E10" s="119">
        <f>IF(B10&lt;I10,-1,IF(B10&gt;J10,1,0))</f>
        <v>1</v>
      </c>
      <c r="F10" s="105">
        <f>SUM(B10:B12)</f>
        <v>1182950</v>
      </c>
      <c r="G10" s="105">
        <f>SUM(C10:C12)</f>
        <v>207071</v>
      </c>
      <c r="H10" s="45">
        <v>929902</v>
      </c>
      <c r="I10" s="224">
        <v>857384.6810077253</v>
      </c>
      <c r="J10" s="224">
        <v>1002419.3189922747</v>
      </c>
    </row>
    <row r="11" spans="1:10" x14ac:dyDescent="0.2">
      <c r="A11" s="112" t="s">
        <v>87</v>
      </c>
      <c r="B11" s="105">
        <v>20336</v>
      </c>
      <c r="C11" s="27">
        <f t="shared" si="0"/>
        <v>-2513</v>
      </c>
      <c r="D11" s="107">
        <f t="shared" si="1"/>
        <v>-10.998293141931812</v>
      </c>
      <c r="E11" s="119">
        <f>IF(B11&lt;I11,-1,IF(B11&gt;J11,1,0))</f>
        <v>0</v>
      </c>
      <c r="F11" s="108"/>
      <c r="G11" s="108"/>
      <c r="H11" s="45">
        <v>22849</v>
      </c>
      <c r="I11" s="224">
        <v>14267.524636509781</v>
      </c>
      <c r="J11" s="224">
        <v>31430.475363490219</v>
      </c>
    </row>
    <row r="12" spans="1:10" x14ac:dyDescent="0.2">
      <c r="A12" s="112" t="s">
        <v>88</v>
      </c>
      <c r="B12" s="105">
        <v>24354</v>
      </c>
      <c r="C12" s="27">
        <f t="shared" si="0"/>
        <v>1226</v>
      </c>
      <c r="D12" s="107">
        <f t="shared" si="1"/>
        <v>5.3009339328951919</v>
      </c>
      <c r="E12" s="119">
        <f>IF(B12&lt;I12,-1,IF(B12&gt;J12,1,0))</f>
        <v>0</v>
      </c>
      <c r="F12" s="108"/>
      <c r="G12" s="108"/>
      <c r="H12" s="45">
        <v>23128</v>
      </c>
      <c r="I12" s="224">
        <v>13098.439147157407</v>
      </c>
      <c r="J12" s="224">
        <v>33157.560852842595</v>
      </c>
    </row>
    <row r="13" spans="1:10" x14ac:dyDescent="0.2">
      <c r="A13" s="112"/>
      <c r="B13" s="105" t="s">
        <v>264</v>
      </c>
      <c r="C13" s="106"/>
      <c r="D13" s="107"/>
      <c r="E13" s="119"/>
      <c r="F13" s="108"/>
      <c r="G13" s="108"/>
      <c r="H13" s="45"/>
      <c r="I13" s="231"/>
      <c r="J13" s="231"/>
    </row>
    <row r="14" spans="1:10" x14ac:dyDescent="0.2">
      <c r="A14" s="109" t="s">
        <v>89</v>
      </c>
      <c r="B14" s="110">
        <v>1182950</v>
      </c>
      <c r="C14" s="25">
        <f t="shared" ref="C14:C16" si="2">B14-H14</f>
        <v>207071</v>
      </c>
      <c r="D14" s="111">
        <f t="shared" ref="D14:D16" si="3">C14/H14*100</f>
        <v>21.218921608109202</v>
      </c>
      <c r="E14" s="119">
        <f>IF(B14&lt;I14,-1,IF(B14&gt;J14,1,0))</f>
        <v>1</v>
      </c>
      <c r="F14" s="176">
        <f>+B14-F15</f>
        <v>0</v>
      </c>
      <c r="G14" s="176">
        <f>+C14-G15</f>
        <v>0</v>
      </c>
      <c r="H14" s="208">
        <v>975879</v>
      </c>
      <c r="I14" s="221">
        <v>903110.40724318009</v>
      </c>
      <c r="J14" s="221">
        <v>1048647.5927568199</v>
      </c>
    </row>
    <row r="15" spans="1:10" x14ac:dyDescent="0.2">
      <c r="A15" s="112" t="s">
        <v>23</v>
      </c>
      <c r="B15" s="105">
        <v>205540</v>
      </c>
      <c r="C15" s="27">
        <f t="shared" si="2"/>
        <v>50655</v>
      </c>
      <c r="D15" s="107">
        <f t="shared" si="3"/>
        <v>32.704910094586303</v>
      </c>
      <c r="E15" s="119">
        <f>IF(B15&lt;I15,-1,IF(B15&gt;J15,1,0))</f>
        <v>1</v>
      </c>
      <c r="F15" s="105">
        <f>SUM(B15:B16)</f>
        <v>1182950</v>
      </c>
      <c r="G15" s="105">
        <f>SUM(C15:C16)</f>
        <v>207071</v>
      </c>
      <c r="H15" s="45">
        <v>154885</v>
      </c>
      <c r="I15" s="224">
        <v>124296.17204761344</v>
      </c>
      <c r="J15" s="224">
        <v>185473.82795238658</v>
      </c>
    </row>
    <row r="16" spans="1:10" x14ac:dyDescent="0.2">
      <c r="A16" s="112" t="s">
        <v>24</v>
      </c>
      <c r="B16" s="105">
        <v>977410</v>
      </c>
      <c r="C16" s="27">
        <f t="shared" si="2"/>
        <v>156416</v>
      </c>
      <c r="D16" s="107">
        <f t="shared" si="3"/>
        <v>19.052027176812498</v>
      </c>
      <c r="E16" s="119">
        <f>IF(B16&lt;I16,-1,IF(B16&gt;J16,1,0))</f>
        <v>1</v>
      </c>
      <c r="F16" s="108"/>
      <c r="G16" s="108"/>
      <c r="H16" s="45">
        <v>820994</v>
      </c>
      <c r="I16" s="224">
        <v>757632.80578822328</v>
      </c>
      <c r="J16" s="224">
        <v>884355.19421177672</v>
      </c>
    </row>
    <row r="17" spans="1:10" x14ac:dyDescent="0.2">
      <c r="A17" s="112"/>
      <c r="B17" s="105" t="s">
        <v>264</v>
      </c>
      <c r="C17" s="106"/>
      <c r="D17" s="107"/>
      <c r="E17" s="119"/>
      <c r="F17" s="108"/>
      <c r="G17" s="108"/>
      <c r="H17" s="45"/>
      <c r="I17" s="231"/>
      <c r="J17" s="231"/>
    </row>
    <row r="18" spans="1:10" ht="12" x14ac:dyDescent="0.2">
      <c r="A18" s="113" t="s">
        <v>125</v>
      </c>
      <c r="B18" s="110">
        <v>1182950</v>
      </c>
      <c r="C18" s="25">
        <f t="shared" ref="C18:C23" si="4">B18-H18</f>
        <v>207071</v>
      </c>
      <c r="D18" s="111">
        <f t="shared" ref="D18:D23" si="5">C18/H18*100</f>
        <v>21.218921608109202</v>
      </c>
      <c r="E18" s="119">
        <f t="shared" ref="E18:E22" si="6">IF(B18&lt;I18,-1,IF(B18&gt;J18,1,0))</f>
        <v>1</v>
      </c>
      <c r="F18" s="176">
        <f>+B18-F19</f>
        <v>0</v>
      </c>
      <c r="G18" s="176">
        <f>+C18-G19</f>
        <v>0</v>
      </c>
      <c r="H18" s="208">
        <v>975879</v>
      </c>
      <c r="I18" s="221">
        <v>903110.40724318009</v>
      </c>
      <c r="J18" s="221">
        <v>1048647.5927568199</v>
      </c>
    </row>
    <row r="19" spans="1:10" x14ac:dyDescent="0.2">
      <c r="A19" s="112" t="s">
        <v>90</v>
      </c>
      <c r="B19" s="105">
        <v>44417</v>
      </c>
      <c r="C19" s="27">
        <f t="shared" si="4"/>
        <v>-16062</v>
      </c>
      <c r="D19" s="107">
        <f t="shared" si="5"/>
        <v>-26.557978802559568</v>
      </c>
      <c r="E19" s="119">
        <f t="shared" si="6"/>
        <v>-1</v>
      </c>
      <c r="F19" s="105">
        <f>SUM(B19:B23)</f>
        <v>1182950</v>
      </c>
      <c r="G19" s="105">
        <f>SUM(C19:C23)</f>
        <v>207071</v>
      </c>
      <c r="H19" s="45">
        <v>60479</v>
      </c>
      <c r="I19" s="224">
        <v>46964.983179550829</v>
      </c>
      <c r="J19" s="224">
        <v>73993.016820449164</v>
      </c>
    </row>
    <row r="20" spans="1:10" x14ac:dyDescent="0.2">
      <c r="A20" s="112" t="s">
        <v>91</v>
      </c>
      <c r="B20" s="105">
        <v>171160</v>
      </c>
      <c r="C20" s="27">
        <f t="shared" si="4"/>
        <v>-54477</v>
      </c>
      <c r="D20" s="107">
        <f t="shared" si="5"/>
        <v>-24.143646653695981</v>
      </c>
      <c r="E20" s="119">
        <f t="shared" si="6"/>
        <v>-1</v>
      </c>
      <c r="F20" s="108"/>
      <c r="G20" s="108"/>
      <c r="H20" s="45">
        <v>225637</v>
      </c>
      <c r="I20" s="224">
        <v>191310.22387111373</v>
      </c>
      <c r="J20" s="224">
        <v>259963.77612888627</v>
      </c>
    </row>
    <row r="21" spans="1:10" x14ac:dyDescent="0.2">
      <c r="A21" s="112" t="s">
        <v>92</v>
      </c>
      <c r="B21" s="105">
        <v>669929</v>
      </c>
      <c r="C21" s="27">
        <f t="shared" si="4"/>
        <v>123435</v>
      </c>
      <c r="D21" s="107">
        <f t="shared" si="5"/>
        <v>22.586707264855608</v>
      </c>
      <c r="E21" s="119">
        <f t="shared" si="6"/>
        <v>1</v>
      </c>
      <c r="F21" s="108"/>
      <c r="G21" s="108"/>
      <c r="H21" s="45">
        <v>546494</v>
      </c>
      <c r="I21" s="224">
        <v>494937.6747905463</v>
      </c>
      <c r="J21" s="224">
        <v>598050.3252094537</v>
      </c>
    </row>
    <row r="22" spans="1:10" x14ac:dyDescent="0.2">
      <c r="A22" s="112" t="s">
        <v>93</v>
      </c>
      <c r="B22" s="105">
        <v>297154</v>
      </c>
      <c r="C22" s="27">
        <f t="shared" si="4"/>
        <v>154078</v>
      </c>
      <c r="D22" s="107">
        <f t="shared" si="5"/>
        <v>107.68961950292153</v>
      </c>
      <c r="E22" s="119">
        <f t="shared" si="6"/>
        <v>1</v>
      </c>
      <c r="F22" s="108"/>
      <c r="G22" s="108"/>
      <c r="H22" s="45">
        <v>143076</v>
      </c>
      <c r="I22" s="224">
        <v>118373.69334868244</v>
      </c>
      <c r="J22" s="224">
        <v>167778.30665131754</v>
      </c>
    </row>
    <row r="23" spans="1:10" x14ac:dyDescent="0.2">
      <c r="A23" s="112" t="s">
        <v>10</v>
      </c>
      <c r="B23" s="105">
        <v>290</v>
      </c>
      <c r="C23" s="27">
        <f t="shared" si="4"/>
        <v>97</v>
      </c>
      <c r="D23" s="107">
        <f t="shared" si="5"/>
        <v>50.259067357512954</v>
      </c>
      <c r="E23" s="119">
        <v>0</v>
      </c>
      <c r="F23" s="108"/>
      <c r="G23" s="108"/>
      <c r="H23" s="45">
        <v>193</v>
      </c>
      <c r="I23" s="224" t="s">
        <v>168</v>
      </c>
      <c r="J23" s="224" t="s">
        <v>168</v>
      </c>
    </row>
    <row r="24" spans="1:10" x14ac:dyDescent="0.2">
      <c r="A24" s="112"/>
      <c r="B24" s="105" t="s">
        <v>264</v>
      </c>
      <c r="C24" s="106"/>
      <c r="D24" s="107"/>
      <c r="E24" s="119"/>
      <c r="F24" s="108"/>
      <c r="G24" s="108"/>
      <c r="H24" s="45"/>
      <c r="I24" s="235"/>
      <c r="J24" s="235"/>
    </row>
    <row r="25" spans="1:10" x14ac:dyDescent="0.2">
      <c r="A25" s="113" t="s">
        <v>94</v>
      </c>
      <c r="B25" s="110">
        <v>1182950</v>
      </c>
      <c r="C25" s="25">
        <f t="shared" ref="C25:C29" si="7">B25-H25</f>
        <v>207071</v>
      </c>
      <c r="D25" s="111">
        <f t="shared" ref="D25:D29" si="8">C25/H25*100</f>
        <v>21.218921608109202</v>
      </c>
      <c r="E25" s="119">
        <f>IF(B25&lt;I25,-1,IF(B25&gt;J25,1,0))</f>
        <v>1</v>
      </c>
      <c r="F25" s="176">
        <f>+B25-F26</f>
        <v>0</v>
      </c>
      <c r="G25" s="176">
        <f>+C25-G26</f>
        <v>0</v>
      </c>
      <c r="H25" s="208">
        <v>975879</v>
      </c>
      <c r="I25" s="221">
        <v>903110.40724318009</v>
      </c>
      <c r="J25" s="221">
        <v>1048647.5927568199</v>
      </c>
    </row>
    <row r="26" spans="1:10" x14ac:dyDescent="0.2">
      <c r="A26" s="112" t="s">
        <v>70</v>
      </c>
      <c r="B26" s="105">
        <v>194861</v>
      </c>
      <c r="C26" s="27">
        <f t="shared" si="7"/>
        <v>43443</v>
      </c>
      <c r="D26" s="107">
        <f t="shared" si="8"/>
        <v>28.690776525908412</v>
      </c>
      <c r="E26" s="119">
        <f>IF(B26&lt;I26,-1,IF(B26&gt;J26,1,0))</f>
        <v>1</v>
      </c>
      <c r="F26" s="105">
        <f>SUM(B26:B29)</f>
        <v>1182950</v>
      </c>
      <c r="G26" s="105">
        <f>SUM(C26:C29)</f>
        <v>207071</v>
      </c>
      <c r="H26" s="45">
        <v>151418</v>
      </c>
      <c r="I26" s="224">
        <v>128139.94296309361</v>
      </c>
      <c r="J26" s="224">
        <v>174696.05703690639</v>
      </c>
    </row>
    <row r="27" spans="1:10" x14ac:dyDescent="0.2">
      <c r="A27" s="112" t="s">
        <v>40</v>
      </c>
      <c r="B27" s="105">
        <v>181758</v>
      </c>
      <c r="C27" s="27">
        <f t="shared" si="7"/>
        <v>10813</v>
      </c>
      <c r="D27" s="107">
        <f t="shared" si="8"/>
        <v>6.3254263067068353</v>
      </c>
      <c r="E27" s="119">
        <f>IF(B27&lt;I27,-1,IF(B27&gt;J27,1,0))</f>
        <v>0</v>
      </c>
      <c r="F27" s="108"/>
      <c r="G27" s="108"/>
      <c r="H27" s="99">
        <v>170945</v>
      </c>
      <c r="I27" s="224">
        <v>140968.25872349486</v>
      </c>
      <c r="J27" s="224">
        <v>200921.74127650514</v>
      </c>
    </row>
    <row r="28" spans="1:10" x14ac:dyDescent="0.2">
      <c r="A28" s="112" t="s">
        <v>4</v>
      </c>
      <c r="B28" s="105">
        <v>143630</v>
      </c>
      <c r="C28" s="27">
        <f t="shared" si="7"/>
        <v>41801</v>
      </c>
      <c r="D28" s="107">
        <f t="shared" si="8"/>
        <v>41.050191988529789</v>
      </c>
      <c r="E28" s="119">
        <f>IF(B28&lt;I28,-1,IF(B28&gt;J28,1,0))</f>
        <v>1</v>
      </c>
      <c r="F28" s="108"/>
      <c r="G28" s="108"/>
      <c r="H28" s="45">
        <v>101829</v>
      </c>
      <c r="I28" s="224">
        <v>79387.145147193951</v>
      </c>
      <c r="J28" s="224">
        <v>124270.85485280605</v>
      </c>
    </row>
    <row r="29" spans="1:10" ht="12" x14ac:dyDescent="0.2">
      <c r="A29" s="112" t="s">
        <v>126</v>
      </c>
      <c r="B29" s="105">
        <v>662701</v>
      </c>
      <c r="C29" s="27">
        <f t="shared" si="7"/>
        <v>111014</v>
      </c>
      <c r="D29" s="107">
        <f t="shared" si="8"/>
        <v>20.122642005339987</v>
      </c>
      <c r="E29" s="119">
        <f>IF(B29&lt;I29,-1,IF(B29&gt;J29,1,0))</f>
        <v>1</v>
      </c>
      <c r="F29" s="108"/>
      <c r="G29" s="108"/>
      <c r="H29" s="45">
        <v>551687</v>
      </c>
      <c r="I29" s="224">
        <v>498384.17599067249</v>
      </c>
      <c r="J29" s="224">
        <v>604989.82400932745</v>
      </c>
    </row>
    <row r="30" spans="1:10" x14ac:dyDescent="0.2">
      <c r="A30" s="112"/>
      <c r="B30" s="105" t="s">
        <v>264</v>
      </c>
      <c r="C30" s="106"/>
      <c r="D30" s="107"/>
      <c r="E30" s="119"/>
      <c r="F30" s="108"/>
      <c r="G30" s="108"/>
      <c r="H30" s="45"/>
      <c r="I30" s="231"/>
      <c r="J30" s="231"/>
    </row>
    <row r="31" spans="1:10" ht="12" x14ac:dyDescent="0.2">
      <c r="A31" s="24" t="s">
        <v>127</v>
      </c>
      <c r="B31" s="110">
        <v>1182950</v>
      </c>
      <c r="C31" s="25">
        <f t="shared" ref="C31:C36" si="9">B31-H31</f>
        <v>207071</v>
      </c>
      <c r="D31" s="111">
        <f t="shared" ref="D31:D36" si="10">C31/H31*100</f>
        <v>21.218921608109202</v>
      </c>
      <c r="E31" s="119">
        <f t="shared" ref="E31:E35" si="11">IF(B31&lt;I31,-1,IF(B31&gt;J31,1,0))</f>
        <v>1</v>
      </c>
      <c r="F31" s="176">
        <f>+B31-F32</f>
        <v>0</v>
      </c>
      <c r="G31" s="176">
        <f>+C31-G32</f>
        <v>0</v>
      </c>
      <c r="H31" s="208">
        <v>975879</v>
      </c>
      <c r="I31" s="221">
        <v>903110.40724318009</v>
      </c>
      <c r="J31" s="221">
        <v>1048647.5927568199</v>
      </c>
    </row>
    <row r="32" spans="1:10" x14ac:dyDescent="0.2">
      <c r="A32" s="26" t="s">
        <v>95</v>
      </c>
      <c r="B32" s="105">
        <v>158228</v>
      </c>
      <c r="C32" s="27">
        <f t="shared" si="9"/>
        <v>46813</v>
      </c>
      <c r="D32" s="107">
        <f t="shared" si="10"/>
        <v>42.016784095498814</v>
      </c>
      <c r="E32" s="119">
        <f t="shared" si="11"/>
        <v>1</v>
      </c>
      <c r="F32" s="105">
        <f>SUM(B32:B36)</f>
        <v>1182950</v>
      </c>
      <c r="G32" s="105">
        <f>SUM(C32:C36)</f>
        <v>207071</v>
      </c>
      <c r="H32" s="45">
        <v>111415</v>
      </c>
      <c r="I32" s="224">
        <v>90604.407188508165</v>
      </c>
      <c r="J32" s="224">
        <v>132225.59281149184</v>
      </c>
    </row>
    <row r="33" spans="1:10" x14ac:dyDescent="0.2">
      <c r="A33" s="26" t="s">
        <v>96</v>
      </c>
      <c r="B33" s="105">
        <v>564717</v>
      </c>
      <c r="C33" s="27">
        <f t="shared" si="9"/>
        <v>119948</v>
      </c>
      <c r="D33" s="107">
        <f t="shared" si="10"/>
        <v>26.968606175340458</v>
      </c>
      <c r="E33" s="119">
        <f t="shared" si="11"/>
        <v>1</v>
      </c>
      <c r="F33" s="108"/>
      <c r="G33" s="108"/>
      <c r="H33" s="45">
        <v>444769</v>
      </c>
      <c r="I33" s="224">
        <v>398894.85019835958</v>
      </c>
      <c r="J33" s="224">
        <v>490643.14980164042</v>
      </c>
    </row>
    <row r="34" spans="1:10" x14ac:dyDescent="0.2">
      <c r="A34" s="26" t="s">
        <v>97</v>
      </c>
      <c r="B34" s="105">
        <v>266413</v>
      </c>
      <c r="C34" s="27">
        <f t="shared" si="9"/>
        <v>21177</v>
      </c>
      <c r="D34" s="107">
        <f t="shared" si="10"/>
        <v>8.6353553311911782</v>
      </c>
      <c r="E34" s="119">
        <f t="shared" si="11"/>
        <v>0</v>
      </c>
      <c r="F34" s="108"/>
      <c r="G34" s="108"/>
      <c r="H34" s="45">
        <v>245236</v>
      </c>
      <c r="I34" s="224">
        <v>210386.57302930023</v>
      </c>
      <c r="J34" s="224">
        <v>280085.42697069974</v>
      </c>
    </row>
    <row r="35" spans="1:10" x14ac:dyDescent="0.2">
      <c r="A35" s="26" t="s">
        <v>98</v>
      </c>
      <c r="B35" s="105">
        <v>100968</v>
      </c>
      <c r="C35" s="27">
        <f t="shared" si="9"/>
        <v>19762</v>
      </c>
      <c r="D35" s="107">
        <f t="shared" si="10"/>
        <v>24.335640223628797</v>
      </c>
      <c r="E35" s="119">
        <f t="shared" si="11"/>
        <v>1</v>
      </c>
      <c r="F35" s="108"/>
      <c r="G35" s="108"/>
      <c r="H35" s="45">
        <v>81206</v>
      </c>
      <c r="I35" s="224">
        <v>63785.199956399898</v>
      </c>
      <c r="J35" s="224">
        <v>98626.800043600102</v>
      </c>
    </row>
    <row r="36" spans="1:10" x14ac:dyDescent="0.2">
      <c r="A36" s="26" t="s">
        <v>10</v>
      </c>
      <c r="B36" s="105">
        <v>92624</v>
      </c>
      <c r="C36" s="27">
        <f t="shared" si="9"/>
        <v>-629</v>
      </c>
      <c r="D36" s="107">
        <f t="shared" si="10"/>
        <v>-0.67450913107353117</v>
      </c>
      <c r="E36" s="119">
        <v>0</v>
      </c>
      <c r="F36" s="108"/>
      <c r="G36" s="108"/>
      <c r="H36" s="45">
        <v>93253</v>
      </c>
      <c r="I36" s="224">
        <v>73377.740454799816</v>
      </c>
      <c r="J36" s="224">
        <v>113128.25954520018</v>
      </c>
    </row>
    <row r="37" spans="1:10" x14ac:dyDescent="0.2">
      <c r="A37" s="26"/>
      <c r="B37" s="105" t="s">
        <v>264</v>
      </c>
      <c r="C37" s="45"/>
      <c r="D37" s="107"/>
      <c r="E37" s="119"/>
      <c r="F37" s="108"/>
      <c r="G37" s="108"/>
      <c r="I37" s="23"/>
      <c r="J37" s="23"/>
    </row>
    <row r="38" spans="1:10" x14ac:dyDescent="0.2">
      <c r="A38" s="24" t="s">
        <v>99</v>
      </c>
      <c r="B38" s="105" t="s">
        <v>264</v>
      </c>
      <c r="C38" s="45"/>
      <c r="D38" s="107"/>
      <c r="E38" s="119"/>
      <c r="F38" s="108"/>
      <c r="G38" s="108"/>
      <c r="I38" s="23"/>
      <c r="J38" s="23"/>
    </row>
    <row r="39" spans="1:10" x14ac:dyDescent="0.2">
      <c r="A39" s="26" t="s">
        <v>55</v>
      </c>
      <c r="B39" s="114">
        <v>82.62479394733505</v>
      </c>
      <c r="C39" s="115">
        <f t="shared" ref="C39:C42" si="12">B39-H39</f>
        <v>-1.5038736436265339</v>
      </c>
      <c r="D39" s="115">
        <f t="shared" ref="D39:D42" si="13">C39/H39*100</f>
        <v>-1.787587616314636</v>
      </c>
      <c r="E39" s="119">
        <f>IF(B39&lt;I39,-1,IF(B39&gt;J39,1,0))</f>
        <v>0</v>
      </c>
      <c r="F39" s="108"/>
      <c r="G39" s="108"/>
      <c r="H39" s="46">
        <v>84.128667590961584</v>
      </c>
      <c r="I39" s="68">
        <v>81.383210953594997</v>
      </c>
      <c r="J39" s="68">
        <v>86.874124228328171</v>
      </c>
    </row>
    <row r="40" spans="1:10" x14ac:dyDescent="0.2">
      <c r="A40" s="26" t="s">
        <v>77</v>
      </c>
      <c r="B40" s="114">
        <v>7.4833255843442252</v>
      </c>
      <c r="C40" s="115">
        <f t="shared" si="12"/>
        <v>-11.279143943127931</v>
      </c>
      <c r="D40" s="115">
        <f t="shared" si="13"/>
        <v>-60.11545509301385</v>
      </c>
      <c r="E40" s="119">
        <f>IF(B40&lt;I40,-1,IF(B40&gt;J40,1,0))</f>
        <v>-1</v>
      </c>
      <c r="F40" s="108"/>
      <c r="G40" s="108"/>
      <c r="H40" s="71">
        <v>18.762469527472156</v>
      </c>
      <c r="I40" s="68">
        <v>16.009439513826358</v>
      </c>
      <c r="J40" s="68">
        <v>21.515499541117951</v>
      </c>
    </row>
    <row r="41" spans="1:10" ht="24.75" customHeight="1" x14ac:dyDescent="0.2">
      <c r="A41" s="26" t="s">
        <v>100</v>
      </c>
      <c r="B41" s="114">
        <v>8.3342491229553239</v>
      </c>
      <c r="C41" s="115">
        <f t="shared" si="12"/>
        <v>2.7396006060797689</v>
      </c>
      <c r="D41" s="115">
        <f t="shared" si="13"/>
        <v>48.968234515825394</v>
      </c>
      <c r="E41" s="119">
        <f>IF(B41&lt;I41,-1,IF(B41&gt;J41,1,0))</f>
        <v>1</v>
      </c>
      <c r="F41" s="108"/>
      <c r="G41" s="108"/>
      <c r="H41" s="303">
        <v>5.5946485168755551</v>
      </c>
      <c r="I41" s="304">
        <v>4.2848004054571938</v>
      </c>
      <c r="J41" s="304">
        <v>6.9044966282939173</v>
      </c>
    </row>
    <row r="42" spans="1:10" x14ac:dyDescent="0.2">
      <c r="A42" s="26" t="s">
        <v>101</v>
      </c>
      <c r="B42" s="114">
        <v>25.119743015342998</v>
      </c>
      <c r="C42" s="115">
        <f t="shared" si="12"/>
        <v>10.458499152118153</v>
      </c>
      <c r="D42" s="115">
        <f t="shared" si="13"/>
        <v>71.334323674619853</v>
      </c>
      <c r="E42" s="119">
        <f>IF(B42&lt;I42,-1,IF(B42&gt;J42,1,0))</f>
        <v>1</v>
      </c>
      <c r="F42" s="108"/>
      <c r="G42" s="108"/>
      <c r="H42" s="46">
        <v>14.661243863224845</v>
      </c>
      <c r="I42" s="68">
        <v>12.332332104013609</v>
      </c>
      <c r="J42" s="68">
        <v>16.990155622436081</v>
      </c>
    </row>
    <row r="43" spans="1:10" x14ac:dyDescent="0.2">
      <c r="A43" s="26"/>
      <c r="B43" s="105" t="s">
        <v>264</v>
      </c>
      <c r="C43" s="45"/>
      <c r="D43" s="107"/>
      <c r="E43" s="119"/>
      <c r="F43" s="108"/>
      <c r="G43" s="108"/>
      <c r="H43" s="46"/>
      <c r="I43" s="23"/>
      <c r="J43" s="23"/>
    </row>
    <row r="44" spans="1:10" x14ac:dyDescent="0.2">
      <c r="A44" s="101" t="s">
        <v>102</v>
      </c>
      <c r="B44" s="102">
        <v>376288</v>
      </c>
      <c r="C44" s="13">
        <f>B44-H44</f>
        <v>3964</v>
      </c>
      <c r="D44" s="103">
        <f>C44/H44*100</f>
        <v>1.0646641097538703</v>
      </c>
      <c r="E44" s="118">
        <f>IF(B44&lt;I44,-1,IF(B44&gt;J44,1,0))</f>
        <v>0</v>
      </c>
      <c r="F44" s="15"/>
      <c r="G44" s="15"/>
      <c r="H44" s="208">
        <v>372324</v>
      </c>
      <c r="I44" s="273">
        <v>319601.07372004644</v>
      </c>
      <c r="J44" s="221">
        <v>425046.92627995356</v>
      </c>
    </row>
    <row r="45" spans="1:10" x14ac:dyDescent="0.2">
      <c r="A45" s="104"/>
      <c r="B45" s="105" t="s">
        <v>264</v>
      </c>
      <c r="C45" s="106"/>
      <c r="D45" s="107"/>
      <c r="E45" s="119"/>
      <c r="F45" s="108"/>
      <c r="G45" s="108"/>
      <c r="H45" s="45"/>
      <c r="I45" s="231"/>
      <c r="J45" s="231"/>
    </row>
    <row r="46" spans="1:10" x14ac:dyDescent="0.2">
      <c r="A46" s="113" t="s">
        <v>103</v>
      </c>
      <c r="B46" s="110">
        <v>376288</v>
      </c>
      <c r="C46" s="25">
        <f t="shared" ref="C46:C48" si="14">B46-H46</f>
        <v>3964</v>
      </c>
      <c r="D46" s="111">
        <f t="shared" ref="D46:D48" si="15">C46/H46*100</f>
        <v>1.0646641097538703</v>
      </c>
      <c r="E46" s="119">
        <f>IF(B46&lt;I46,-1,IF(B46&gt;J46,1,0))</f>
        <v>0</v>
      </c>
      <c r="F46" s="176">
        <f>+B46-F47</f>
        <v>0</v>
      </c>
      <c r="G46" s="176">
        <f>+C46-G47</f>
        <v>0</v>
      </c>
      <c r="H46" s="208">
        <v>372324</v>
      </c>
      <c r="I46" s="273">
        <v>319601.07372004644</v>
      </c>
      <c r="J46" s="221">
        <v>425046.92627995356</v>
      </c>
    </row>
    <row r="47" spans="1:10" x14ac:dyDescent="0.2">
      <c r="A47" s="112" t="s">
        <v>104</v>
      </c>
      <c r="B47" s="105">
        <v>24929</v>
      </c>
      <c r="C47" s="27">
        <f t="shared" si="14"/>
        <v>-1903</v>
      </c>
      <c r="D47" s="107">
        <f t="shared" si="15"/>
        <v>-7.0922778771615986</v>
      </c>
      <c r="E47" s="119">
        <f>IF(B47&lt;I47,-1,IF(B47&gt;J47,1,0))</f>
        <v>0</v>
      </c>
      <c r="F47" s="105">
        <f>SUM(B47:B48)</f>
        <v>376288</v>
      </c>
      <c r="G47" s="105">
        <f>SUM(C47:C48)</f>
        <v>3964</v>
      </c>
      <c r="H47" s="45">
        <v>26832</v>
      </c>
      <c r="I47" s="224">
        <v>16296.969974104219</v>
      </c>
      <c r="J47" s="224">
        <v>37367.03002589578</v>
      </c>
    </row>
    <row r="48" spans="1:10" s="257" customFormat="1" x14ac:dyDescent="0.2">
      <c r="A48" s="112" t="s">
        <v>105</v>
      </c>
      <c r="B48" s="105">
        <v>351359</v>
      </c>
      <c r="C48" s="27">
        <f t="shared" si="14"/>
        <v>5867</v>
      </c>
      <c r="D48" s="139">
        <f t="shared" si="15"/>
        <v>1.6981579891864356</v>
      </c>
      <c r="E48" s="140">
        <f>IF(B48&lt;I48,-1,IF(B48&gt;J48,1,0))</f>
        <v>0</v>
      </c>
      <c r="F48" s="22"/>
      <c r="G48" s="22"/>
      <c r="H48" s="99">
        <v>345492</v>
      </c>
      <c r="I48" s="224">
        <v>298309.97080340976</v>
      </c>
      <c r="J48" s="224">
        <v>392674.02919659024</v>
      </c>
    </row>
    <row r="49" spans="1:10" x14ac:dyDescent="0.2">
      <c r="A49" s="112"/>
      <c r="B49" s="105" t="s">
        <v>264</v>
      </c>
      <c r="C49" s="106"/>
      <c r="D49" s="107"/>
      <c r="E49" s="119"/>
      <c r="F49" s="108"/>
      <c r="G49" s="108"/>
      <c r="H49" s="99"/>
      <c r="I49" s="236"/>
      <c r="J49" s="236"/>
    </row>
    <row r="50" spans="1:10" x14ac:dyDescent="0.2">
      <c r="A50" s="113" t="s">
        <v>106</v>
      </c>
      <c r="B50" s="110">
        <v>376288</v>
      </c>
      <c r="C50" s="25">
        <f t="shared" ref="C50:C52" si="16">B50-H50</f>
        <v>3964</v>
      </c>
      <c r="D50" s="111">
        <f t="shared" ref="D50:D52" si="17">C50/H50*100</f>
        <v>1.0646641097538703</v>
      </c>
      <c r="E50" s="119">
        <f>IF(B50&lt;I50,-1,IF(B50&gt;J50,1,0))</f>
        <v>0</v>
      </c>
      <c r="F50" s="108"/>
      <c r="G50" s="108"/>
      <c r="H50" s="208">
        <v>372324</v>
      </c>
      <c r="I50" s="273">
        <v>319601.07372004644</v>
      </c>
      <c r="J50" s="221">
        <v>425046.92627995356</v>
      </c>
    </row>
    <row r="51" spans="1:10" x14ac:dyDescent="0.2">
      <c r="A51" s="112" t="s">
        <v>23</v>
      </c>
      <c r="B51" s="105">
        <v>221885</v>
      </c>
      <c r="C51" s="27">
        <f t="shared" si="16"/>
        <v>2465</v>
      </c>
      <c r="D51" s="107">
        <f t="shared" si="17"/>
        <v>1.1234162792817426</v>
      </c>
      <c r="E51" s="119">
        <f>IF(B51&lt;I51,-1,IF(B51&gt;J51,1,0))</f>
        <v>0</v>
      </c>
      <c r="F51" s="176">
        <f>+B50-F52</f>
        <v>0</v>
      </c>
      <c r="G51" s="176">
        <f>+C50-G52</f>
        <v>0</v>
      </c>
      <c r="H51" s="99">
        <v>219420</v>
      </c>
      <c r="I51" s="224">
        <v>176236.56946942816</v>
      </c>
      <c r="J51" s="224">
        <v>262603.43053057184</v>
      </c>
    </row>
    <row r="52" spans="1:10" x14ac:dyDescent="0.2">
      <c r="A52" s="112" t="s">
        <v>24</v>
      </c>
      <c r="B52" s="105">
        <v>154403</v>
      </c>
      <c r="C52" s="27">
        <f t="shared" si="16"/>
        <v>1499</v>
      </c>
      <c r="D52" s="107">
        <f t="shared" si="17"/>
        <v>0.98035368597289807</v>
      </c>
      <c r="E52" s="119">
        <f>IF(B52&lt;I52,-1,IF(B52&gt;J52,1,0))</f>
        <v>0</v>
      </c>
      <c r="F52" s="105">
        <f>SUM(B51:B52)</f>
        <v>376288</v>
      </c>
      <c r="G52" s="105">
        <f>SUM(C51:C52)</f>
        <v>3964</v>
      </c>
      <c r="H52" s="99">
        <v>152904</v>
      </c>
      <c r="I52" s="224">
        <v>124098.25542737663</v>
      </c>
      <c r="J52" s="224">
        <v>181709.74457262337</v>
      </c>
    </row>
    <row r="53" spans="1:10" x14ac:dyDescent="0.2">
      <c r="A53" s="112"/>
      <c r="B53" s="105" t="s">
        <v>264</v>
      </c>
      <c r="C53" s="106"/>
      <c r="D53" s="107"/>
      <c r="E53" s="119"/>
      <c r="F53" s="108"/>
      <c r="G53" s="108"/>
      <c r="H53" s="99"/>
      <c r="I53" s="236"/>
      <c r="J53" s="236"/>
    </row>
    <row r="54" spans="1:10" ht="12" x14ac:dyDescent="0.2">
      <c r="A54" s="113" t="s">
        <v>128</v>
      </c>
      <c r="B54" s="110">
        <v>376288</v>
      </c>
      <c r="C54" s="25">
        <f t="shared" ref="C54:C59" si="18">B54-H54</f>
        <v>3964</v>
      </c>
      <c r="D54" s="111">
        <f t="shared" ref="D54:D59" si="19">C54/H54*100</f>
        <v>1.0646641097538703</v>
      </c>
      <c r="E54" s="119">
        <f t="shared" ref="E54:E58" si="20">IF(B54&lt;I54,-1,IF(B54&gt;J54,1,0))</f>
        <v>0</v>
      </c>
      <c r="F54" s="108"/>
      <c r="G54" s="108"/>
      <c r="H54" s="208">
        <v>372324</v>
      </c>
      <c r="I54" s="273">
        <v>319601.07372004644</v>
      </c>
      <c r="J54" s="221">
        <v>425046.92627995356</v>
      </c>
    </row>
    <row r="55" spans="1:10" x14ac:dyDescent="0.2">
      <c r="A55" s="112" t="s">
        <v>90</v>
      </c>
      <c r="B55" s="105">
        <v>46770</v>
      </c>
      <c r="C55" s="27">
        <f t="shared" si="18"/>
        <v>-32316</v>
      </c>
      <c r="D55" s="107">
        <f t="shared" si="19"/>
        <v>-40.861846597375013</v>
      </c>
      <c r="E55" s="119">
        <f t="shared" si="20"/>
        <v>-1</v>
      </c>
      <c r="F55" s="176">
        <f>+B54-F56</f>
        <v>0</v>
      </c>
      <c r="G55" s="176">
        <f>+C54-G56</f>
        <v>0</v>
      </c>
      <c r="H55" s="99">
        <v>79086</v>
      </c>
      <c r="I55" s="224">
        <v>56874.598306704625</v>
      </c>
      <c r="J55" s="224">
        <v>101297.40169329537</v>
      </c>
    </row>
    <row r="56" spans="1:10" s="257" customFormat="1" x14ac:dyDescent="0.2">
      <c r="A56" s="112" t="s">
        <v>91</v>
      </c>
      <c r="B56" s="105">
        <v>148968</v>
      </c>
      <c r="C56" s="27">
        <f t="shared" si="18"/>
        <v>-27772</v>
      </c>
      <c r="D56" s="139">
        <f t="shared" si="19"/>
        <v>-15.713477424465317</v>
      </c>
      <c r="E56" s="140">
        <f t="shared" si="20"/>
        <v>0</v>
      </c>
      <c r="F56" s="105">
        <f>SUM(B55:B59)</f>
        <v>376288</v>
      </c>
      <c r="G56" s="105">
        <f>SUM(C55:C59)</f>
        <v>3964</v>
      </c>
      <c r="H56" s="99">
        <v>176740</v>
      </c>
      <c r="I56" s="224">
        <v>145701.69686366469</v>
      </c>
      <c r="J56" s="224">
        <v>207778.30313633531</v>
      </c>
    </row>
    <row r="57" spans="1:10" x14ac:dyDescent="0.2">
      <c r="A57" s="112" t="s">
        <v>92</v>
      </c>
      <c r="B57" s="105">
        <v>88212</v>
      </c>
      <c r="C57" s="27">
        <f t="shared" si="18"/>
        <v>27539</v>
      </c>
      <c r="D57" s="107">
        <f t="shared" si="19"/>
        <v>45.389217609150698</v>
      </c>
      <c r="E57" s="119">
        <f t="shared" si="20"/>
        <v>1</v>
      </c>
      <c r="F57" s="108"/>
      <c r="G57" s="108"/>
      <c r="H57" s="99">
        <v>60673</v>
      </c>
      <c r="I57" s="224">
        <v>45974.751026177546</v>
      </c>
      <c r="J57" s="224">
        <v>75371.248973822454</v>
      </c>
    </row>
    <row r="58" spans="1:10" x14ac:dyDescent="0.2">
      <c r="A58" s="112" t="s">
        <v>93</v>
      </c>
      <c r="B58" s="105">
        <v>91994</v>
      </c>
      <c r="C58" s="27">
        <f t="shared" si="18"/>
        <v>36169</v>
      </c>
      <c r="D58" s="107">
        <f t="shared" si="19"/>
        <v>64.789968652037615</v>
      </c>
      <c r="E58" s="119">
        <f t="shared" si="20"/>
        <v>1</v>
      </c>
      <c r="F58" s="108"/>
      <c r="G58" s="108"/>
      <c r="H58" s="99">
        <v>55825</v>
      </c>
      <c r="I58" s="224">
        <v>41434.740938060197</v>
      </c>
      <c r="J58" s="224">
        <v>70215.259061939796</v>
      </c>
    </row>
    <row r="59" spans="1:10" x14ac:dyDescent="0.2">
      <c r="A59" s="112" t="s">
        <v>10</v>
      </c>
      <c r="B59" s="105">
        <v>344</v>
      </c>
      <c r="C59" s="27">
        <f t="shared" si="18"/>
        <v>344</v>
      </c>
      <c r="D59" s="107" t="e">
        <f t="shared" si="19"/>
        <v>#DIV/0!</v>
      </c>
      <c r="E59" s="119">
        <v>0</v>
      </c>
      <c r="F59" s="108"/>
      <c r="G59" s="108"/>
      <c r="H59" s="99">
        <v>0</v>
      </c>
      <c r="I59" s="224">
        <v>0</v>
      </c>
      <c r="J59" s="224">
        <v>0</v>
      </c>
    </row>
    <row r="60" spans="1:10" x14ac:dyDescent="0.2">
      <c r="A60" s="112"/>
      <c r="B60" s="116" t="s">
        <v>264</v>
      </c>
      <c r="C60" s="106"/>
      <c r="D60" s="107"/>
      <c r="E60" s="119"/>
      <c r="F60" s="108"/>
      <c r="G60" s="108"/>
      <c r="H60" s="99"/>
      <c r="I60" s="236"/>
      <c r="J60" s="236"/>
    </row>
    <row r="61" spans="1:10" x14ac:dyDescent="0.2">
      <c r="A61" s="113" t="s">
        <v>107</v>
      </c>
      <c r="B61" s="110">
        <v>376288</v>
      </c>
      <c r="C61" s="25">
        <f t="shared" ref="C61:C65" si="21">B61-H61</f>
        <v>3964</v>
      </c>
      <c r="D61" s="111">
        <f t="shared" ref="D61:D65" si="22">C61/H61*100</f>
        <v>1.0646641097538703</v>
      </c>
      <c r="E61" s="119">
        <f>IF(B61&lt;I61,-1,IF(B61&gt;J61,1,0))</f>
        <v>0</v>
      </c>
      <c r="F61" s="108"/>
      <c r="G61" s="108"/>
      <c r="H61" s="208">
        <v>372324</v>
      </c>
      <c r="I61" s="273">
        <v>319601.07372004644</v>
      </c>
      <c r="J61" s="221">
        <v>425046.92627995356</v>
      </c>
    </row>
    <row r="62" spans="1:10" x14ac:dyDescent="0.2">
      <c r="A62" s="112" t="s">
        <v>70</v>
      </c>
      <c r="B62" s="105">
        <v>82461</v>
      </c>
      <c r="C62" s="27">
        <f t="shared" si="21"/>
        <v>12623</v>
      </c>
      <c r="D62" s="107">
        <f t="shared" si="22"/>
        <v>18.074687133079411</v>
      </c>
      <c r="E62" s="119">
        <f>IF(B62&lt;I62,-1,IF(B62&gt;J62,1,0))</f>
        <v>0</v>
      </c>
      <c r="F62" s="176">
        <f>+B61-F63</f>
        <v>0</v>
      </c>
      <c r="G62" s="176">
        <f>+C61-G63</f>
        <v>0</v>
      </c>
      <c r="H62" s="99">
        <v>69838</v>
      </c>
      <c r="I62" s="224">
        <v>54589.589733603905</v>
      </c>
      <c r="J62" s="224">
        <v>85086.410266396095</v>
      </c>
    </row>
    <row r="63" spans="1:10" x14ac:dyDescent="0.2">
      <c r="A63" s="112" t="s">
        <v>4</v>
      </c>
      <c r="B63" s="105">
        <v>33992</v>
      </c>
      <c r="C63" s="27">
        <f t="shared" si="21"/>
        <v>-1422</v>
      </c>
      <c r="D63" s="107">
        <f t="shared" si="22"/>
        <v>-4.0153611566047323</v>
      </c>
      <c r="E63" s="119">
        <f>IF(B63&lt;I63,-1,IF(B63&gt;J63,1,0))</f>
        <v>0</v>
      </c>
      <c r="F63" s="105">
        <f>SUM(B62:B65)</f>
        <v>376288</v>
      </c>
      <c r="G63" s="105">
        <f>SUM(C62:C65)</f>
        <v>3964</v>
      </c>
      <c r="H63" s="99">
        <v>35414</v>
      </c>
      <c r="I63" s="224">
        <v>21557.889161416297</v>
      </c>
      <c r="J63" s="224">
        <v>49270.1108385837</v>
      </c>
    </row>
    <row r="64" spans="1:10" x14ac:dyDescent="0.2">
      <c r="A64" s="112" t="s">
        <v>62</v>
      </c>
      <c r="B64" s="305">
        <v>47482</v>
      </c>
      <c r="C64" s="27">
        <f t="shared" si="21"/>
        <v>11465</v>
      </c>
      <c r="D64" s="107">
        <f t="shared" si="22"/>
        <v>31.832190354554797</v>
      </c>
      <c r="E64" s="119">
        <v>0</v>
      </c>
      <c r="F64" s="108"/>
      <c r="G64" s="108"/>
      <c r="H64" s="99">
        <v>36017</v>
      </c>
      <c r="I64" s="224">
        <v>23535.788010983535</v>
      </c>
      <c r="J64" s="224">
        <v>48498.211989016461</v>
      </c>
    </row>
    <row r="65" spans="1:10" s="257" customFormat="1" ht="12" x14ac:dyDescent="0.2">
      <c r="A65" s="112" t="s">
        <v>126</v>
      </c>
      <c r="B65" s="105">
        <v>212353</v>
      </c>
      <c r="C65" s="27">
        <f t="shared" si="21"/>
        <v>-18702</v>
      </c>
      <c r="D65" s="139">
        <f t="shared" si="22"/>
        <v>-8.0941767111726648</v>
      </c>
      <c r="E65" s="140">
        <f>IF(B65&lt;I65,-1,IF(B65&gt;J65,1,0))</f>
        <v>0</v>
      </c>
      <c r="F65" s="22"/>
      <c r="G65" s="22"/>
      <c r="H65" s="99">
        <v>231055</v>
      </c>
      <c r="I65" s="224">
        <v>194218.53319526068</v>
      </c>
      <c r="J65" s="224">
        <v>267891.46680473932</v>
      </c>
    </row>
    <row r="66" spans="1:10" s="257" customFormat="1" x14ac:dyDescent="0.2">
      <c r="A66" s="112"/>
      <c r="B66" s="154" t="s">
        <v>264</v>
      </c>
      <c r="C66" s="29"/>
      <c r="D66" s="139"/>
      <c r="E66" s="140"/>
      <c r="F66" s="22"/>
      <c r="G66" s="22"/>
      <c r="H66" s="99"/>
      <c r="I66" s="236"/>
      <c r="J66" s="236"/>
    </row>
    <row r="67" spans="1:10" s="257" customFormat="1" ht="12" x14ac:dyDescent="0.2">
      <c r="A67" s="24" t="s">
        <v>130</v>
      </c>
      <c r="B67" s="110">
        <v>376288</v>
      </c>
      <c r="C67" s="25">
        <f t="shared" ref="C67:C72" si="23">B67-H67</f>
        <v>376288</v>
      </c>
      <c r="D67" s="192" t="e">
        <f t="shared" ref="D67:D72" si="24">C67/H67*100</f>
        <v>#DIV/0!</v>
      </c>
      <c r="E67" s="140">
        <f t="shared" ref="E67:E70" si="25">IF(B67&lt;I67,-1,IF(B67&gt;J67,1,0))</f>
        <v>1</v>
      </c>
      <c r="F67" s="22"/>
      <c r="G67" s="22"/>
      <c r="H67" s="208"/>
      <c r="I67" s="273"/>
      <c r="J67" s="221"/>
    </row>
    <row r="68" spans="1:10" s="257" customFormat="1" x14ac:dyDescent="0.2">
      <c r="A68" s="26" t="s">
        <v>95</v>
      </c>
      <c r="B68" s="105">
        <v>203275</v>
      </c>
      <c r="C68" s="27">
        <f t="shared" si="23"/>
        <v>-169049</v>
      </c>
      <c r="D68" s="139">
        <f t="shared" si="24"/>
        <v>-45.403734381882451</v>
      </c>
      <c r="E68" s="140">
        <f t="shared" si="25"/>
        <v>-1</v>
      </c>
      <c r="F68" s="176">
        <f>+B67-F69</f>
        <v>0</v>
      </c>
      <c r="G68" s="176">
        <f>+C67-G69</f>
        <v>545155</v>
      </c>
      <c r="H68" s="208">
        <v>372324</v>
      </c>
      <c r="I68" s="273">
        <v>319601.07372004644</v>
      </c>
      <c r="J68" s="221">
        <v>425046.92627995356</v>
      </c>
    </row>
    <row r="69" spans="1:10" s="257" customFormat="1" x14ac:dyDescent="0.2">
      <c r="A69" s="26" t="s">
        <v>96</v>
      </c>
      <c r="B69" s="105">
        <v>110112</v>
      </c>
      <c r="C69" s="27">
        <f t="shared" si="23"/>
        <v>8409</v>
      </c>
      <c r="D69" s="139">
        <f t="shared" si="24"/>
        <v>8.2681926786820448</v>
      </c>
      <c r="E69" s="140">
        <f t="shared" si="25"/>
        <v>0</v>
      </c>
      <c r="F69" s="105">
        <f>SUM(B68:B72)</f>
        <v>376288</v>
      </c>
      <c r="G69" s="105">
        <f>SUM(C68:C72)</f>
        <v>-168867</v>
      </c>
      <c r="H69" s="99">
        <v>101703</v>
      </c>
      <c r="I69" s="224">
        <v>75883.572446481907</v>
      </c>
      <c r="J69" s="224">
        <v>127522.42755351809</v>
      </c>
    </row>
    <row r="70" spans="1:10" s="257" customFormat="1" x14ac:dyDescent="0.2">
      <c r="A70" s="26" t="s">
        <v>97</v>
      </c>
      <c r="B70" s="105">
        <v>39141</v>
      </c>
      <c r="C70" s="27">
        <f t="shared" si="23"/>
        <v>-8168</v>
      </c>
      <c r="D70" s="139">
        <f t="shared" si="24"/>
        <v>-17.265213807098014</v>
      </c>
      <c r="E70" s="140">
        <f t="shared" si="25"/>
        <v>0</v>
      </c>
      <c r="F70" s="22"/>
      <c r="G70" s="22"/>
      <c r="H70" s="45">
        <v>47309</v>
      </c>
      <c r="I70" s="224">
        <v>32741.332108423616</v>
      </c>
      <c r="J70" s="224">
        <v>61876.667891576384</v>
      </c>
    </row>
    <row r="71" spans="1:10" s="280" customFormat="1" x14ac:dyDescent="0.2">
      <c r="A71" s="306" t="s">
        <v>98</v>
      </c>
      <c r="B71" s="307">
        <v>9805</v>
      </c>
      <c r="C71" s="308">
        <f t="shared" si="23"/>
        <v>6107</v>
      </c>
      <c r="D71" s="309">
        <f t="shared" si="24"/>
        <v>165.14332071389941</v>
      </c>
      <c r="E71" s="310">
        <v>0</v>
      </c>
      <c r="F71" s="276"/>
      <c r="G71" s="276"/>
      <c r="H71" s="278">
        <v>3698</v>
      </c>
      <c r="I71" s="279">
        <v>1138.3119594055138</v>
      </c>
      <c r="J71" s="279">
        <v>6257.6880405944867</v>
      </c>
    </row>
    <row r="72" spans="1:10" s="257" customFormat="1" x14ac:dyDescent="0.2">
      <c r="A72" s="26" t="s">
        <v>10</v>
      </c>
      <c r="B72" s="105">
        <v>13955</v>
      </c>
      <c r="C72" s="27">
        <f t="shared" si="23"/>
        <v>-6166</v>
      </c>
      <c r="D72" s="139">
        <f t="shared" si="24"/>
        <v>-30.644600168977686</v>
      </c>
      <c r="E72" s="140">
        <v>0</v>
      </c>
      <c r="F72" s="22"/>
      <c r="G72" s="22"/>
      <c r="H72" s="45">
        <v>20121</v>
      </c>
      <c r="I72" s="224">
        <v>11232.8773119995</v>
      </c>
      <c r="J72" s="224">
        <v>29009.122688000498</v>
      </c>
    </row>
    <row r="73" spans="1:10" x14ac:dyDescent="0.2">
      <c r="A73" s="26"/>
      <c r="B73" s="154" t="s">
        <v>264</v>
      </c>
      <c r="C73" s="99"/>
      <c r="D73" s="139"/>
      <c r="E73" s="140"/>
      <c r="F73" s="108"/>
      <c r="G73" s="108"/>
      <c r="I73" s="35"/>
      <c r="J73" s="35"/>
    </row>
    <row r="74" spans="1:10" x14ac:dyDescent="0.2">
      <c r="A74" s="24" t="s">
        <v>108</v>
      </c>
      <c r="B74" s="105" t="s">
        <v>264</v>
      </c>
      <c r="C74" s="45"/>
      <c r="D74" s="107"/>
      <c r="E74" s="119"/>
      <c r="F74" s="108"/>
      <c r="G74" s="108"/>
      <c r="I74" s="35"/>
      <c r="J74" s="35"/>
    </row>
    <row r="75" spans="1:10" x14ac:dyDescent="0.2">
      <c r="A75" s="26" t="s">
        <v>55</v>
      </c>
      <c r="B75" s="114">
        <v>41.033197976018371</v>
      </c>
      <c r="C75" s="115">
        <f t="shared" ref="C75:C78" si="26">B75-H75</f>
        <v>-3.4259399815574909E-2</v>
      </c>
      <c r="D75" s="115">
        <f t="shared" ref="D75:D78" si="27">C75/H75*100</f>
        <v>-8.3422256951643611E-2</v>
      </c>
      <c r="E75" s="119">
        <f>IF(B75&lt;I75,-1,IF(B75&gt;J75,1,0))</f>
        <v>0</v>
      </c>
      <c r="F75" s="108"/>
      <c r="G75" s="108"/>
      <c r="H75" s="68">
        <v>41.067457375833946</v>
      </c>
      <c r="I75" s="68">
        <v>33.840668737827833</v>
      </c>
      <c r="J75" s="68">
        <v>48.294246013840066</v>
      </c>
    </row>
    <row r="76" spans="1:10" x14ac:dyDescent="0.2">
      <c r="A76" s="26" t="s">
        <v>77</v>
      </c>
      <c r="B76" s="114">
        <v>26.52463007058423</v>
      </c>
      <c r="C76" s="115">
        <f t="shared" si="26"/>
        <v>-18.343280673821177</v>
      </c>
      <c r="D76" s="115">
        <f t="shared" si="27"/>
        <v>-40.882850058063838</v>
      </c>
      <c r="E76" s="119">
        <f>IF(B76&lt;I76,-1,IF(B76&gt;J76,1,0))</f>
        <v>-1</v>
      </c>
      <c r="F76" s="108"/>
      <c r="G76" s="108"/>
      <c r="H76" s="68">
        <v>44.867910744405407</v>
      </c>
      <c r="I76" s="68">
        <v>39.045347866944802</v>
      </c>
      <c r="J76" s="68">
        <v>50.690473621866019</v>
      </c>
    </row>
    <row r="77" spans="1:10" ht="20.399999999999999" x14ac:dyDescent="0.2">
      <c r="A77" s="26" t="s">
        <v>100</v>
      </c>
      <c r="B77" s="114">
        <v>24.492675822774046</v>
      </c>
      <c r="C77" s="115">
        <f t="shared" si="26"/>
        <v>5.5153872246713185</v>
      </c>
      <c r="D77" s="115">
        <f t="shared" si="27"/>
        <v>29.063094003970217</v>
      </c>
      <c r="E77" s="119">
        <f>IF(B77&lt;I77,-1,IF(B77&gt;J77,1,0))</f>
        <v>1</v>
      </c>
      <c r="F77" s="108"/>
      <c r="G77" s="108"/>
      <c r="H77" s="304">
        <v>18.977288598102728</v>
      </c>
      <c r="I77" s="304">
        <v>15.086556042308178</v>
      </c>
      <c r="J77" s="304">
        <v>22.868021153897281</v>
      </c>
    </row>
    <row r="78" spans="1:10" ht="10.8" thickBot="1" x14ac:dyDescent="0.25">
      <c r="A78" s="311" t="s">
        <v>101</v>
      </c>
      <c r="B78" s="117">
        <v>24.4477634152564</v>
      </c>
      <c r="C78" s="115">
        <f t="shared" si="26"/>
        <v>9.4541019805919682</v>
      </c>
      <c r="D78" s="115">
        <f t="shared" si="27"/>
        <v>63.053991326859361</v>
      </c>
      <c r="E78" s="312">
        <f>IF(B78&lt;I78,-1,IF(B78&gt;J78,1,0))</f>
        <v>1</v>
      </c>
      <c r="F78" s="108"/>
      <c r="G78" s="108"/>
      <c r="H78" s="76">
        <v>14.993661434664432</v>
      </c>
      <c r="I78" s="76">
        <v>11.599366999642685</v>
      </c>
      <c r="J78" s="76">
        <v>18.387955869686181</v>
      </c>
    </row>
    <row r="79" spans="1:10" ht="12.75" customHeight="1" x14ac:dyDescent="0.2">
      <c r="A79" s="366" t="s">
        <v>109</v>
      </c>
      <c r="B79" s="366"/>
      <c r="C79" s="366"/>
      <c r="D79" s="366"/>
      <c r="E79" s="366"/>
      <c r="F79" s="266"/>
      <c r="G79" s="266"/>
    </row>
    <row r="80" spans="1:10" x14ac:dyDescent="0.2">
      <c r="A80" s="363" t="s">
        <v>110</v>
      </c>
      <c r="B80" s="363"/>
      <c r="C80" s="363"/>
      <c r="D80" s="363"/>
      <c r="E80" s="363"/>
      <c r="F80" s="264"/>
      <c r="G80" s="264"/>
    </row>
    <row r="81" spans="1:7" x14ac:dyDescent="0.2">
      <c r="A81" s="364" t="s">
        <v>111</v>
      </c>
      <c r="B81" s="364"/>
      <c r="C81" s="364"/>
      <c r="D81" s="364"/>
      <c r="E81" s="364"/>
      <c r="F81" s="265"/>
      <c r="G81" s="265"/>
    </row>
    <row r="82" spans="1:7" x14ac:dyDescent="0.2">
      <c r="A82" s="365" t="s">
        <v>230</v>
      </c>
      <c r="B82" s="365"/>
      <c r="C82" s="365"/>
      <c r="D82" s="365"/>
      <c r="E82" s="365"/>
      <c r="F82" s="266"/>
      <c r="G82" s="266"/>
    </row>
    <row r="83" spans="1:7" ht="12.75" customHeight="1" x14ac:dyDescent="0.2">
      <c r="A83" s="361" t="s">
        <v>66</v>
      </c>
      <c r="B83" s="361"/>
      <c r="C83" s="361"/>
      <c r="D83" s="361"/>
      <c r="E83" s="361"/>
      <c r="F83" s="263"/>
      <c r="G83" s="263"/>
    </row>
    <row r="84" spans="1:7" ht="11.25" customHeight="1" x14ac:dyDescent="0.2">
      <c r="A84" s="343" t="s">
        <v>235</v>
      </c>
      <c r="B84" s="343"/>
      <c r="C84" s="343"/>
      <c r="D84" s="343"/>
      <c r="E84" s="343"/>
      <c r="F84" s="258"/>
      <c r="G84" s="258"/>
    </row>
    <row r="85" spans="1:7" hidden="1" x14ac:dyDescent="0.2">
      <c r="A85" s="77">
        <v>1</v>
      </c>
      <c r="B85" s="77">
        <v>-1</v>
      </c>
      <c r="C85" s="77">
        <v>0</v>
      </c>
      <c r="F85" s="43"/>
      <c r="G85" s="43"/>
    </row>
    <row r="86" spans="1:7" x14ac:dyDescent="0.2">
      <c r="F86" s="43"/>
      <c r="G86" s="43"/>
    </row>
  </sheetData>
  <mergeCells count="17">
    <mergeCell ref="A1:E1"/>
    <mergeCell ref="A2:E2"/>
    <mergeCell ref="A3:E3"/>
    <mergeCell ref="H3:J3"/>
    <mergeCell ref="A4:A5"/>
    <mergeCell ref="C4:D4"/>
    <mergeCell ref="E4:E5"/>
    <mergeCell ref="H4:H5"/>
    <mergeCell ref="I4:J4"/>
    <mergeCell ref="F5:G5"/>
    <mergeCell ref="A84:E84"/>
    <mergeCell ref="F7:G7"/>
    <mergeCell ref="A79:E79"/>
    <mergeCell ref="A80:E80"/>
    <mergeCell ref="A81:E81"/>
    <mergeCell ref="A82:E82"/>
    <mergeCell ref="A83:E83"/>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conditionalFormatting sqref="F75:G78 F70:G72 F44:G44 F39:G42 F33:G36 F27:G29 F20:G23 F16:G16 F11:G12">
    <cfRule type="iconSet" priority="4">
      <iconSet iconSet="3Arrows" showValue="0">
        <cfvo type="percent" val="0"/>
        <cfvo type="percent" val="33"/>
        <cfvo type="percent" val="67"/>
      </iconSet>
    </cfRule>
  </conditionalFormatting>
  <conditionalFormatting sqref="F64:G66 F57:G60 F53:G53 F48:G49">
    <cfRule type="iconSet" priority="3">
      <iconSet iconSet="3Arrows" showValue="0">
        <cfvo type="percent" val="0"/>
        <cfvo type="percent" val="33"/>
        <cfvo type="percent" val="67"/>
      </iconSet>
    </cfRule>
  </conditionalFormatting>
  <conditionalFormatting sqref="F7">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colBreaks count="1" manualBreakCount="1">
    <brk id="7" max="1048575"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86"/>
  <sheetViews>
    <sheetView view="pageBreakPreview" zoomScaleNormal="100" zoomScaleSheetLayoutView="100" workbookViewId="0">
      <pane xSplit="1" ySplit="5" topLeftCell="B21" activePane="bottomRight" state="frozen"/>
      <selection activeCell="J8" sqref="J8"/>
      <selection pane="topRight" activeCell="J8" sqref="J8"/>
      <selection pane="bottomLeft" activeCell="J8" sqref="J8"/>
      <selection pane="bottomRight" activeCell="H67" sqref="H67:J67"/>
    </sheetView>
  </sheetViews>
  <sheetFormatPr baseColWidth="10" defaultColWidth="11.44140625" defaultRowHeight="10.199999999999999" x14ac:dyDescent="0.2"/>
  <cols>
    <col min="1" max="1" width="42" style="10" customWidth="1"/>
    <col min="2" max="4" width="9.33203125" style="10" customWidth="1"/>
    <col min="5" max="5" width="19.33203125" style="10" customWidth="1"/>
    <col min="6" max="6" width="7.5546875" style="10" bestFit="1" customWidth="1"/>
    <col min="7" max="7" width="7.6640625" style="10" bestFit="1" customWidth="1"/>
    <col min="8" max="10" width="11.44140625" style="10" customWidth="1"/>
    <col min="11" max="16384" width="11.44140625" style="10"/>
  </cols>
  <sheetData>
    <row r="1" spans="1:10" x14ac:dyDescent="0.2">
      <c r="A1" s="360" t="s">
        <v>246</v>
      </c>
      <c r="B1" s="360"/>
      <c r="C1" s="360"/>
      <c r="D1" s="360"/>
      <c r="E1" s="360"/>
      <c r="F1" s="267"/>
      <c r="G1" s="267"/>
    </row>
    <row r="2" spans="1:10" ht="12" x14ac:dyDescent="0.2">
      <c r="A2" s="360" t="s">
        <v>247</v>
      </c>
      <c r="B2" s="360"/>
      <c r="C2" s="360"/>
      <c r="D2" s="360"/>
      <c r="E2" s="360"/>
      <c r="F2" s="267"/>
      <c r="G2" s="267"/>
    </row>
    <row r="3" spans="1:10" ht="10.8" thickBot="1" x14ac:dyDescent="0.25">
      <c r="A3" s="332" t="s">
        <v>261</v>
      </c>
      <c r="B3" s="332"/>
      <c r="C3" s="332"/>
      <c r="D3" s="332"/>
      <c r="E3" s="332"/>
      <c r="F3" s="261"/>
      <c r="G3" s="261"/>
      <c r="H3" s="328" t="s">
        <v>233</v>
      </c>
      <c r="I3" s="328"/>
      <c r="J3" s="328"/>
    </row>
    <row r="4" spans="1:10" ht="15" customHeight="1" x14ac:dyDescent="0.2">
      <c r="A4" s="350" t="s">
        <v>83</v>
      </c>
      <c r="B4" s="3" t="s">
        <v>262</v>
      </c>
      <c r="C4" s="351" t="s">
        <v>78</v>
      </c>
      <c r="D4" s="351"/>
      <c r="E4" s="352" t="s">
        <v>112</v>
      </c>
      <c r="F4" s="155"/>
      <c r="G4" s="155"/>
      <c r="H4" s="353" t="s">
        <v>231</v>
      </c>
      <c r="I4" s="348" t="s">
        <v>79</v>
      </c>
      <c r="J4" s="349"/>
    </row>
    <row r="5" spans="1:10" ht="10.8" thickBot="1" x14ac:dyDescent="0.25">
      <c r="A5" s="347"/>
      <c r="B5" s="6" t="s">
        <v>263</v>
      </c>
      <c r="C5" s="6" t="s">
        <v>53</v>
      </c>
      <c r="D5" s="6" t="s">
        <v>52</v>
      </c>
      <c r="E5" s="336"/>
      <c r="F5" s="337" t="s">
        <v>204</v>
      </c>
      <c r="G5" s="337"/>
      <c r="H5" s="330"/>
      <c r="I5" s="259" t="s">
        <v>80</v>
      </c>
      <c r="J5" s="259" t="s">
        <v>81</v>
      </c>
    </row>
    <row r="6" spans="1:10" x14ac:dyDescent="0.2">
      <c r="A6" s="82"/>
      <c r="B6" s="313"/>
      <c r="C6" s="313"/>
      <c r="D6" s="313"/>
      <c r="F6" s="43"/>
      <c r="G6" s="43"/>
    </row>
    <row r="7" spans="1:10" x14ac:dyDescent="0.2">
      <c r="A7" s="101" t="s">
        <v>84</v>
      </c>
      <c r="B7" s="102">
        <v>353453</v>
      </c>
      <c r="C7" s="13">
        <f>B7-H7</f>
        <v>33231</v>
      </c>
      <c r="D7" s="103">
        <f>C7/H7*100</f>
        <v>10.377488117618402</v>
      </c>
      <c r="E7" s="118">
        <f>IF(B7&lt;I7,-1,IF(B7&gt;J7,1,0))</f>
        <v>1</v>
      </c>
      <c r="F7" s="337"/>
      <c r="G7" s="337"/>
      <c r="H7" s="208">
        <v>320222</v>
      </c>
      <c r="I7" s="221">
        <v>302573.45786927256</v>
      </c>
      <c r="J7" s="221">
        <v>337870.54213072744</v>
      </c>
    </row>
    <row r="8" spans="1:10" x14ac:dyDescent="0.2">
      <c r="A8" s="104"/>
      <c r="B8" s="105" t="s">
        <v>264</v>
      </c>
      <c r="C8" s="106"/>
      <c r="D8" s="107"/>
      <c r="E8" s="119"/>
      <c r="F8" s="105"/>
      <c r="G8" s="108"/>
      <c r="H8" s="45"/>
      <c r="I8" s="231"/>
      <c r="J8" s="231"/>
    </row>
    <row r="9" spans="1:10" x14ac:dyDescent="0.2">
      <c r="A9" s="109" t="s">
        <v>85</v>
      </c>
      <c r="B9" s="110">
        <v>353453</v>
      </c>
      <c r="C9" s="25">
        <f t="shared" ref="C9:C12" si="0">B9-H9</f>
        <v>33231</v>
      </c>
      <c r="D9" s="111">
        <f t="shared" ref="D9:D12" si="1">C9/H9*100</f>
        <v>10.377488117618402</v>
      </c>
      <c r="E9" s="119">
        <f>IF(B9&lt;I9,-1,IF(B9&gt;J9,1,0))</f>
        <v>1</v>
      </c>
      <c r="F9" s="176">
        <f>+B9-F10</f>
        <v>0</v>
      </c>
      <c r="G9" s="176">
        <f>+C9-G10</f>
        <v>0</v>
      </c>
      <c r="H9" s="208">
        <v>320222</v>
      </c>
      <c r="I9" s="221">
        <v>302573.45786927256</v>
      </c>
      <c r="J9" s="221">
        <v>337870.54213072744</v>
      </c>
    </row>
    <row r="10" spans="1:10" x14ac:dyDescent="0.2">
      <c r="A10" s="112" t="s">
        <v>86</v>
      </c>
      <c r="B10" s="105">
        <v>310256</v>
      </c>
      <c r="C10" s="27">
        <f t="shared" si="0"/>
        <v>27749</v>
      </c>
      <c r="D10" s="107">
        <f t="shared" si="1"/>
        <v>9.8224114800695208</v>
      </c>
      <c r="E10" s="119">
        <f>IF(B10&lt;I10,-1,IF(B10&gt;J10,1,0))</f>
        <v>1</v>
      </c>
      <c r="F10" s="105">
        <f>SUM(B10:B12)</f>
        <v>353453</v>
      </c>
      <c r="G10" s="105">
        <f>SUM(C10:C12)</f>
        <v>33231</v>
      </c>
      <c r="H10" s="45">
        <v>282507</v>
      </c>
      <c r="I10" s="224">
        <v>265443.51974986348</v>
      </c>
      <c r="J10" s="224">
        <v>299570.48025013652</v>
      </c>
    </row>
    <row r="11" spans="1:10" x14ac:dyDescent="0.2">
      <c r="A11" s="112" t="s">
        <v>87</v>
      </c>
      <c r="B11" s="105">
        <v>17093</v>
      </c>
      <c r="C11" s="27">
        <f t="shared" si="0"/>
        <v>210</v>
      </c>
      <c r="D11" s="107">
        <f t="shared" si="1"/>
        <v>1.2438547651483742</v>
      </c>
      <c r="E11" s="119">
        <f>IF(B11&lt;I11,-1,IF(B11&gt;J11,1,0))</f>
        <v>0</v>
      </c>
      <c r="F11" s="108"/>
      <c r="G11" s="108"/>
      <c r="H11" s="45">
        <v>16883</v>
      </c>
      <c r="I11" s="224">
        <v>13308.488143666762</v>
      </c>
      <c r="J11" s="224">
        <v>20457.511856333236</v>
      </c>
    </row>
    <row r="12" spans="1:10" x14ac:dyDescent="0.2">
      <c r="A12" s="112" t="s">
        <v>88</v>
      </c>
      <c r="B12" s="105">
        <v>26104</v>
      </c>
      <c r="C12" s="27">
        <f t="shared" si="0"/>
        <v>5272</v>
      </c>
      <c r="D12" s="107">
        <f t="shared" si="1"/>
        <v>25.307219662058372</v>
      </c>
      <c r="E12" s="119">
        <f>IF(B12&lt;I12,-1,IF(B12&gt;J12,1,0))</f>
        <v>1</v>
      </c>
      <c r="F12" s="108"/>
      <c r="G12" s="108"/>
      <c r="H12" s="45">
        <v>20832</v>
      </c>
      <c r="I12" s="224">
        <v>16836.387674769638</v>
      </c>
      <c r="J12" s="224">
        <v>24827.612325230362</v>
      </c>
    </row>
    <row r="13" spans="1:10" x14ac:dyDescent="0.2">
      <c r="A13" s="112"/>
      <c r="B13" s="105" t="s">
        <v>264</v>
      </c>
      <c r="C13" s="106"/>
      <c r="D13" s="107"/>
      <c r="E13" s="119"/>
      <c r="F13" s="108"/>
      <c r="G13" s="108"/>
      <c r="H13" s="45"/>
      <c r="I13" s="231"/>
      <c r="J13" s="231"/>
    </row>
    <row r="14" spans="1:10" x14ac:dyDescent="0.2">
      <c r="A14" s="109" t="s">
        <v>89</v>
      </c>
      <c r="B14" s="110">
        <v>353453</v>
      </c>
      <c r="C14" s="25">
        <f t="shared" ref="C14:C16" si="2">B14-H14</f>
        <v>33231</v>
      </c>
      <c r="D14" s="111">
        <f t="shared" ref="D14:D16" si="3">C14/H14*100</f>
        <v>10.377488117618402</v>
      </c>
      <c r="E14" s="119">
        <f>IF(B14&lt;I14,-1,IF(B14&gt;J14,1,0))</f>
        <v>1</v>
      </c>
      <c r="F14" s="176">
        <f>+B14-F15</f>
        <v>0</v>
      </c>
      <c r="G14" s="176">
        <f>+C14-G15</f>
        <v>0</v>
      </c>
      <c r="H14" s="208">
        <v>320222</v>
      </c>
      <c r="I14" s="221">
        <v>302573.45786927256</v>
      </c>
      <c r="J14" s="221">
        <v>337870.54213072744</v>
      </c>
    </row>
    <row r="15" spans="1:10" x14ac:dyDescent="0.2">
      <c r="A15" s="112" t="s">
        <v>23</v>
      </c>
      <c r="B15" s="105">
        <v>96956</v>
      </c>
      <c r="C15" s="27">
        <f t="shared" si="2"/>
        <v>20196</v>
      </c>
      <c r="D15" s="107">
        <f t="shared" si="3"/>
        <v>26.310578426263682</v>
      </c>
      <c r="E15" s="119">
        <f>IF(B15&lt;I15,-1,IF(B15&gt;J15,1,0))</f>
        <v>1</v>
      </c>
      <c r="F15" s="105">
        <f>SUM(B15:B16)</f>
        <v>353453</v>
      </c>
      <c r="G15" s="105">
        <f>SUM(C15:C16)</f>
        <v>33231</v>
      </c>
      <c r="H15" s="45">
        <v>76760</v>
      </c>
      <c r="I15" s="224">
        <v>68804.903162786519</v>
      </c>
      <c r="J15" s="224">
        <v>84715.096837213481</v>
      </c>
    </row>
    <row r="16" spans="1:10" x14ac:dyDescent="0.2">
      <c r="A16" s="112" t="s">
        <v>24</v>
      </c>
      <c r="B16" s="105">
        <v>256497</v>
      </c>
      <c r="C16" s="27">
        <f t="shared" si="2"/>
        <v>13035</v>
      </c>
      <c r="D16" s="107">
        <f t="shared" si="3"/>
        <v>5.3540182862212582</v>
      </c>
      <c r="E16" s="119">
        <f>IF(B16&lt;I16,-1,IF(B16&gt;J16,1,0))</f>
        <v>0</v>
      </c>
      <c r="F16" s="108"/>
      <c r="G16" s="108"/>
      <c r="H16" s="45">
        <v>243462</v>
      </c>
      <c r="I16" s="224">
        <v>227146.69048987897</v>
      </c>
      <c r="J16" s="224">
        <v>259777.30951012103</v>
      </c>
    </row>
    <row r="17" spans="1:10" x14ac:dyDescent="0.2">
      <c r="A17" s="112"/>
      <c r="B17" s="105" t="s">
        <v>264</v>
      </c>
      <c r="C17" s="106"/>
      <c r="D17" s="107"/>
      <c r="E17" s="119"/>
      <c r="F17" s="108"/>
      <c r="G17" s="108"/>
      <c r="H17" s="45"/>
      <c r="I17" s="231"/>
      <c r="J17" s="231"/>
    </row>
    <row r="18" spans="1:10" ht="12" x14ac:dyDescent="0.2">
      <c r="A18" s="113" t="s">
        <v>125</v>
      </c>
      <c r="B18" s="110">
        <v>353453</v>
      </c>
      <c r="C18" s="25">
        <f t="shared" ref="C18:C23" si="4">B18-H18</f>
        <v>353453</v>
      </c>
      <c r="D18" s="111" t="e">
        <f t="shared" ref="D18:D23" si="5">C18/H18*100</f>
        <v>#DIV/0!</v>
      </c>
      <c r="E18" s="119">
        <f t="shared" ref="E18:E22" si="6">IF(B18&lt;I18,-1,IF(B18&gt;J18,1,0))</f>
        <v>1</v>
      </c>
      <c r="F18" s="176">
        <f>+B18-F19</f>
        <v>0</v>
      </c>
      <c r="G18" s="176">
        <f>+C18-G19</f>
        <v>617450</v>
      </c>
      <c r="H18" s="208"/>
      <c r="I18" s="221"/>
      <c r="J18" s="221"/>
    </row>
    <row r="19" spans="1:10" x14ac:dyDescent="0.2">
      <c r="A19" s="112" t="s">
        <v>90</v>
      </c>
      <c r="B19" s="105">
        <v>19933</v>
      </c>
      <c r="C19" s="27">
        <f t="shared" si="4"/>
        <v>-300289</v>
      </c>
      <c r="D19" s="107">
        <f t="shared" si="5"/>
        <v>-93.775255916208138</v>
      </c>
      <c r="E19" s="119">
        <f t="shared" si="6"/>
        <v>-1</v>
      </c>
      <c r="F19" s="105">
        <f>SUM(B19:B23)</f>
        <v>353453</v>
      </c>
      <c r="G19" s="105">
        <f>SUM(C19:C23)</f>
        <v>-263997</v>
      </c>
      <c r="H19" s="208">
        <v>320222</v>
      </c>
      <c r="I19" s="221">
        <v>302573.45786927256</v>
      </c>
      <c r="J19" s="221">
        <v>337870.54213072744</v>
      </c>
    </row>
    <row r="20" spans="1:10" x14ac:dyDescent="0.2">
      <c r="A20" s="112" t="s">
        <v>91</v>
      </c>
      <c r="B20" s="105">
        <v>75787</v>
      </c>
      <c r="C20" s="27">
        <f t="shared" si="4"/>
        <v>-10136</v>
      </c>
      <c r="D20" s="107">
        <f t="shared" si="5"/>
        <v>-11.796608591413243</v>
      </c>
      <c r="E20" s="119">
        <f t="shared" si="6"/>
        <v>-1</v>
      </c>
      <c r="F20" s="108"/>
      <c r="G20" s="108"/>
      <c r="H20" s="45">
        <v>85923</v>
      </c>
      <c r="I20" s="224">
        <v>77074.924799210828</v>
      </c>
      <c r="J20" s="224">
        <v>94771.075200789172</v>
      </c>
    </row>
    <row r="21" spans="1:10" x14ac:dyDescent="0.2">
      <c r="A21" s="112" t="s">
        <v>92</v>
      </c>
      <c r="B21" s="105">
        <v>175474</v>
      </c>
      <c r="C21" s="27">
        <f t="shared" si="4"/>
        <v>29239</v>
      </c>
      <c r="D21" s="107">
        <f t="shared" si="5"/>
        <v>19.994529353437958</v>
      </c>
      <c r="E21" s="119">
        <f t="shared" si="6"/>
        <v>1</v>
      </c>
      <c r="F21" s="108"/>
      <c r="G21" s="108"/>
      <c r="H21" s="45">
        <v>146235</v>
      </c>
      <c r="I21" s="224">
        <v>133970.51399723132</v>
      </c>
      <c r="J21" s="224">
        <v>158499.48600276868</v>
      </c>
    </row>
    <row r="22" spans="1:10" x14ac:dyDescent="0.2">
      <c r="A22" s="112" t="s">
        <v>93</v>
      </c>
      <c r="B22" s="105">
        <v>82259</v>
      </c>
      <c r="C22" s="27">
        <f t="shared" si="4"/>
        <v>17278</v>
      </c>
      <c r="D22" s="107">
        <f t="shared" si="5"/>
        <v>26.589310721595545</v>
      </c>
      <c r="E22" s="119">
        <f t="shared" si="6"/>
        <v>1</v>
      </c>
      <c r="F22" s="108"/>
      <c r="G22" s="108"/>
      <c r="H22" s="45">
        <v>64981</v>
      </c>
      <c r="I22" s="224">
        <v>57000.675671297889</v>
      </c>
      <c r="J22" s="224">
        <v>72961.324328702118</v>
      </c>
    </row>
    <row r="23" spans="1:10" x14ac:dyDescent="0.2">
      <c r="A23" s="112" t="s">
        <v>10</v>
      </c>
      <c r="B23" s="105">
        <v>0</v>
      </c>
      <c r="C23" s="27">
        <f t="shared" si="4"/>
        <v>-89</v>
      </c>
      <c r="D23" s="107">
        <f t="shared" si="5"/>
        <v>-100</v>
      </c>
      <c r="E23" s="119">
        <v>0</v>
      </c>
      <c r="F23" s="108"/>
      <c r="G23" s="108"/>
      <c r="H23" s="45">
        <v>89</v>
      </c>
      <c r="I23" s="224" t="s">
        <v>168</v>
      </c>
      <c r="J23" s="224" t="s">
        <v>168</v>
      </c>
    </row>
    <row r="24" spans="1:10" x14ac:dyDescent="0.2">
      <c r="A24" s="112"/>
      <c r="B24" s="105" t="s">
        <v>264</v>
      </c>
      <c r="C24" s="106"/>
      <c r="D24" s="107"/>
      <c r="E24" s="119"/>
      <c r="F24" s="108"/>
      <c r="G24" s="108"/>
      <c r="H24" s="45"/>
      <c r="I24" s="235"/>
      <c r="J24" s="235"/>
    </row>
    <row r="25" spans="1:10" x14ac:dyDescent="0.2">
      <c r="A25" s="113" t="s">
        <v>94</v>
      </c>
      <c r="B25" s="110">
        <v>353453</v>
      </c>
      <c r="C25" s="25">
        <f t="shared" ref="C25:C29" si="7">B25-H25</f>
        <v>33231</v>
      </c>
      <c r="D25" s="111">
        <f t="shared" ref="D25:D29" si="8">C25/H25*100</f>
        <v>10.377488117618402</v>
      </c>
      <c r="E25" s="119">
        <f>IF(B25&lt;I25,-1,IF(B25&gt;J25,1,0))</f>
        <v>1</v>
      </c>
      <c r="F25" s="176">
        <f>+B25-F26</f>
        <v>0</v>
      </c>
      <c r="G25" s="176">
        <f>+C25-G26</f>
        <v>0</v>
      </c>
      <c r="H25" s="208">
        <v>320222</v>
      </c>
      <c r="I25" s="221">
        <v>302573.45786927256</v>
      </c>
      <c r="J25" s="221">
        <v>337870.54213072744</v>
      </c>
    </row>
    <row r="26" spans="1:10" x14ac:dyDescent="0.2">
      <c r="A26" s="112" t="s">
        <v>60</v>
      </c>
      <c r="B26" s="105">
        <v>105651</v>
      </c>
      <c r="C26" s="27">
        <f t="shared" si="7"/>
        <v>-1831</v>
      </c>
      <c r="D26" s="107">
        <f t="shared" si="8"/>
        <v>-1.7035410580376249</v>
      </c>
      <c r="E26" s="119">
        <f>IF(B26&lt;I26,-1,IF(B26&gt;J26,1,0))</f>
        <v>0</v>
      </c>
      <c r="F26" s="105">
        <f>SUM(B26:B29)</f>
        <v>353453</v>
      </c>
      <c r="G26" s="105">
        <f>SUM(C26:C29)</f>
        <v>33231</v>
      </c>
      <c r="H26" s="45">
        <v>107482</v>
      </c>
      <c r="I26" s="224">
        <v>94030.859826163942</v>
      </c>
      <c r="J26" s="224">
        <v>120933.14017383606</v>
      </c>
    </row>
    <row r="27" spans="1:10" x14ac:dyDescent="0.2">
      <c r="A27" s="112" t="s">
        <v>70</v>
      </c>
      <c r="B27" s="105">
        <v>44027</v>
      </c>
      <c r="C27" s="27">
        <f t="shared" si="7"/>
        <v>8016</v>
      </c>
      <c r="D27" s="107">
        <f t="shared" si="8"/>
        <v>22.259865041237401</v>
      </c>
      <c r="E27" s="119">
        <f>IF(B27&lt;I27,-1,IF(B27&gt;J27,1,0))</f>
        <v>1</v>
      </c>
      <c r="F27" s="108"/>
      <c r="G27" s="108"/>
      <c r="H27" s="99">
        <v>36011</v>
      </c>
      <c r="I27" s="224">
        <v>30418.084596016128</v>
      </c>
      <c r="J27" s="224">
        <v>41603.915403983876</v>
      </c>
    </row>
    <row r="28" spans="1:10" x14ac:dyDescent="0.2">
      <c r="A28" s="112" t="s">
        <v>40</v>
      </c>
      <c r="B28" s="105">
        <v>41786</v>
      </c>
      <c r="C28" s="27">
        <f t="shared" si="7"/>
        <v>3110</v>
      </c>
      <c r="D28" s="107">
        <f t="shared" si="8"/>
        <v>8.0411624780225477</v>
      </c>
      <c r="E28" s="119">
        <f>IF(B28&lt;I28,-1,IF(B28&gt;J28,1,0))</f>
        <v>0</v>
      </c>
      <c r="F28" s="108"/>
      <c r="G28" s="108"/>
      <c r="H28" s="45">
        <v>38676</v>
      </c>
      <c r="I28" s="224">
        <v>32577.086371676174</v>
      </c>
      <c r="J28" s="224">
        <v>44774.913628323826</v>
      </c>
    </row>
    <row r="29" spans="1:10" ht="12" x14ac:dyDescent="0.2">
      <c r="A29" s="112" t="s">
        <v>126</v>
      </c>
      <c r="B29" s="105">
        <v>161989</v>
      </c>
      <c r="C29" s="27">
        <f t="shared" si="7"/>
        <v>23936</v>
      </c>
      <c r="D29" s="107">
        <f t="shared" si="8"/>
        <v>17.338268635958652</v>
      </c>
      <c r="E29" s="119">
        <f>IF(B29&lt;I29,-1,IF(B29&gt;J29,1,0))</f>
        <v>1</v>
      </c>
      <c r="F29" s="108"/>
      <c r="G29" s="108"/>
      <c r="H29" s="45">
        <v>138053</v>
      </c>
      <c r="I29" s="224">
        <v>125447.61810707218</v>
      </c>
      <c r="J29" s="224">
        <v>150658.38189292783</v>
      </c>
    </row>
    <row r="30" spans="1:10" x14ac:dyDescent="0.2">
      <c r="A30" s="112"/>
      <c r="B30" s="105" t="s">
        <v>264</v>
      </c>
      <c r="C30" s="106"/>
      <c r="D30" s="107"/>
      <c r="E30" s="119"/>
      <c r="F30" s="108"/>
      <c r="G30" s="108"/>
      <c r="H30" s="45"/>
      <c r="I30" s="231"/>
      <c r="J30" s="231"/>
    </row>
    <row r="31" spans="1:10" ht="12" x14ac:dyDescent="0.2">
      <c r="A31" s="24" t="s">
        <v>127</v>
      </c>
      <c r="B31" s="110">
        <v>353453</v>
      </c>
      <c r="C31" s="25">
        <f t="shared" ref="C31:C36" si="9">B31-H31</f>
        <v>33231</v>
      </c>
      <c r="D31" s="111">
        <f t="shared" ref="D31:D36" si="10">C31/H31*100</f>
        <v>10.377488117618402</v>
      </c>
      <c r="E31" s="119">
        <f t="shared" ref="E31:E35" si="11">IF(B31&lt;I31,-1,IF(B31&gt;J31,1,0))</f>
        <v>1</v>
      </c>
      <c r="F31" s="176">
        <f>+B31-F32</f>
        <v>0</v>
      </c>
      <c r="G31" s="176">
        <f>+C31-G32</f>
        <v>0</v>
      </c>
      <c r="H31" s="208">
        <v>320222</v>
      </c>
      <c r="I31" s="221">
        <v>302573.45786927256</v>
      </c>
      <c r="J31" s="221">
        <v>337870.54213072744</v>
      </c>
    </row>
    <row r="32" spans="1:10" x14ac:dyDescent="0.2">
      <c r="A32" s="26" t="s">
        <v>95</v>
      </c>
      <c r="B32" s="105">
        <v>71627</v>
      </c>
      <c r="C32" s="27">
        <f t="shared" si="9"/>
        <v>10360</v>
      </c>
      <c r="D32" s="107">
        <f t="shared" si="10"/>
        <v>16.909592439649405</v>
      </c>
      <c r="E32" s="119">
        <f t="shared" si="11"/>
        <v>1</v>
      </c>
      <c r="F32" s="105">
        <f>SUM(B32:B36)</f>
        <v>353453</v>
      </c>
      <c r="G32" s="105">
        <f>SUM(C32:C36)</f>
        <v>33231</v>
      </c>
      <c r="H32" s="45">
        <v>61267</v>
      </c>
      <c r="I32" s="224">
        <v>53911.656224446604</v>
      </c>
      <c r="J32" s="224">
        <v>68622.343775553396</v>
      </c>
    </row>
    <row r="33" spans="1:10" x14ac:dyDescent="0.2">
      <c r="A33" s="26" t="s">
        <v>96</v>
      </c>
      <c r="B33" s="105">
        <v>173075</v>
      </c>
      <c r="C33" s="27">
        <f t="shared" si="9"/>
        <v>16950</v>
      </c>
      <c r="D33" s="107">
        <f t="shared" si="10"/>
        <v>10.856685348278623</v>
      </c>
      <c r="E33" s="119">
        <f t="shared" si="11"/>
        <v>1</v>
      </c>
      <c r="F33" s="108"/>
      <c r="G33" s="108"/>
      <c r="H33" s="45">
        <v>156125</v>
      </c>
      <c r="I33" s="224">
        <v>143681.84461629184</v>
      </c>
      <c r="J33" s="224">
        <v>168568.15538370816</v>
      </c>
    </row>
    <row r="34" spans="1:10" x14ac:dyDescent="0.2">
      <c r="A34" s="26" t="s">
        <v>97</v>
      </c>
      <c r="B34" s="105">
        <v>40925</v>
      </c>
      <c r="C34" s="27">
        <f t="shared" si="9"/>
        <v>-6675</v>
      </c>
      <c r="D34" s="107">
        <f t="shared" si="10"/>
        <v>-14.02310924369748</v>
      </c>
      <c r="E34" s="119">
        <f t="shared" si="11"/>
        <v>-1</v>
      </c>
      <c r="F34" s="108"/>
      <c r="G34" s="108"/>
      <c r="H34" s="45">
        <v>47600</v>
      </c>
      <c r="I34" s="224">
        <v>41011.722096485501</v>
      </c>
      <c r="J34" s="224">
        <v>54188.277903514499</v>
      </c>
    </row>
    <row r="35" spans="1:10" x14ac:dyDescent="0.2">
      <c r="A35" s="26" t="s">
        <v>98</v>
      </c>
      <c r="B35" s="105">
        <v>19045</v>
      </c>
      <c r="C35" s="27">
        <f t="shared" si="9"/>
        <v>2902</v>
      </c>
      <c r="D35" s="107">
        <f t="shared" si="10"/>
        <v>17.976832063433068</v>
      </c>
      <c r="E35" s="119">
        <f t="shared" si="11"/>
        <v>0</v>
      </c>
      <c r="F35" s="108"/>
      <c r="G35" s="108"/>
      <c r="H35" s="45">
        <v>16143</v>
      </c>
      <c r="I35" s="224">
        <v>12510.635680280966</v>
      </c>
      <c r="J35" s="224">
        <v>19775.364319719032</v>
      </c>
    </row>
    <row r="36" spans="1:10" x14ac:dyDescent="0.2">
      <c r="A36" s="26" t="s">
        <v>10</v>
      </c>
      <c r="B36" s="105">
        <v>48781</v>
      </c>
      <c r="C36" s="27">
        <f t="shared" si="9"/>
        <v>9694</v>
      </c>
      <c r="D36" s="107">
        <f t="shared" si="10"/>
        <v>24.801084759638755</v>
      </c>
      <c r="E36" s="119">
        <v>0</v>
      </c>
      <c r="F36" s="108"/>
      <c r="G36" s="108"/>
      <c r="H36" s="45">
        <v>39087</v>
      </c>
      <c r="I36" s="224">
        <v>33811.46268498087</v>
      </c>
      <c r="J36" s="224">
        <v>44362.53731501913</v>
      </c>
    </row>
    <row r="37" spans="1:10" x14ac:dyDescent="0.2">
      <c r="A37" s="26"/>
      <c r="B37" s="105" t="s">
        <v>264</v>
      </c>
      <c r="C37" s="45"/>
      <c r="D37" s="107"/>
      <c r="E37" s="119"/>
      <c r="F37" s="108"/>
      <c r="G37" s="108"/>
      <c r="I37" s="23"/>
      <c r="J37" s="23"/>
    </row>
    <row r="38" spans="1:10" x14ac:dyDescent="0.2">
      <c r="A38" s="24" t="s">
        <v>99</v>
      </c>
      <c r="B38" s="105" t="s">
        <v>264</v>
      </c>
      <c r="C38" s="45"/>
      <c r="D38" s="107"/>
      <c r="E38" s="119"/>
      <c r="F38" s="108"/>
      <c r="G38" s="108"/>
      <c r="I38" s="23"/>
      <c r="J38" s="23"/>
    </row>
    <row r="39" spans="1:10" x14ac:dyDescent="0.2">
      <c r="A39" s="26" t="s">
        <v>55</v>
      </c>
      <c r="B39" s="114">
        <v>72.568912981358196</v>
      </c>
      <c r="C39" s="115">
        <f t="shared" ref="C39:C42" si="12">B39-H39</f>
        <v>-3.4602168098491575</v>
      </c>
      <c r="D39" s="115">
        <f t="shared" ref="D39:D42" si="13">C39/H39*100</f>
        <v>-4.5511724510745699</v>
      </c>
      <c r="E39" s="119">
        <f>IF(B39&lt;I39,-1,IF(B39&gt;J39,1,0))</f>
        <v>-1</v>
      </c>
      <c r="F39" s="108"/>
      <c r="G39" s="108"/>
      <c r="H39" s="46">
        <v>76.029129791207353</v>
      </c>
      <c r="I39" s="68">
        <v>73.680266190259118</v>
      </c>
      <c r="J39" s="68">
        <v>78.377993392155588</v>
      </c>
    </row>
    <row r="40" spans="1:10" x14ac:dyDescent="0.2">
      <c r="A40" s="26" t="s">
        <v>77</v>
      </c>
      <c r="B40" s="114">
        <v>14.448314203019921</v>
      </c>
      <c r="C40" s="115">
        <f t="shared" si="12"/>
        <v>-6.3207147831209429</v>
      </c>
      <c r="D40" s="115">
        <f t="shared" si="13"/>
        <v>-30.433366852820825</v>
      </c>
      <c r="E40" s="119">
        <f>IF(B40&lt;I40,-1,IF(B40&gt;J40,1,0))</f>
        <v>-1</v>
      </c>
      <c r="F40" s="108"/>
      <c r="G40" s="108"/>
      <c r="H40" s="71">
        <v>20.769028986140864</v>
      </c>
      <c r="I40" s="68">
        <v>18.400401727618984</v>
      </c>
      <c r="J40" s="68">
        <v>23.137656244662743</v>
      </c>
    </row>
    <row r="41" spans="1:10" ht="20.399999999999999" x14ac:dyDescent="0.2">
      <c r="A41" s="26" t="s">
        <v>100</v>
      </c>
      <c r="B41" s="114">
        <v>11.525153273561124</v>
      </c>
      <c r="C41" s="115">
        <f t="shared" si="12"/>
        <v>0.70672106090865228</v>
      </c>
      <c r="D41" s="115">
        <f t="shared" si="13"/>
        <v>6.5325644882455469</v>
      </c>
      <c r="E41" s="119">
        <f>IF(B41&lt;I41,-1,IF(B41&gt;J41,1,0))</f>
        <v>0</v>
      </c>
      <c r="F41" s="108"/>
      <c r="G41" s="108"/>
      <c r="H41" s="303">
        <v>10.818432212652471</v>
      </c>
      <c r="I41" s="304">
        <v>9.1963056930284495</v>
      </c>
      <c r="J41" s="304">
        <v>12.440558732276493</v>
      </c>
    </row>
    <row r="42" spans="1:10" x14ac:dyDescent="0.2">
      <c r="A42" s="26" t="s">
        <v>101</v>
      </c>
      <c r="B42" s="114">
        <v>23.272966985709555</v>
      </c>
      <c r="C42" s="115">
        <f t="shared" si="12"/>
        <v>2.9804823968930449</v>
      </c>
      <c r="D42" s="115">
        <f t="shared" si="13"/>
        <v>14.687616904908889</v>
      </c>
      <c r="E42" s="119">
        <f>IF(B42&lt;I42,-1,IF(B42&gt;J42,1,0))</f>
        <v>1</v>
      </c>
      <c r="F42" s="108"/>
      <c r="G42" s="108"/>
      <c r="H42" s="46">
        <v>20.29248458881651</v>
      </c>
      <c r="I42" s="68">
        <v>18.070712335583007</v>
      </c>
      <c r="J42" s="68">
        <v>22.51425684205001</v>
      </c>
    </row>
    <row r="43" spans="1:10" x14ac:dyDescent="0.2">
      <c r="A43" s="26"/>
      <c r="B43" s="105" t="s">
        <v>264</v>
      </c>
      <c r="C43" s="45"/>
      <c r="D43" s="107"/>
      <c r="E43" s="119"/>
      <c r="F43" s="108"/>
      <c r="G43" s="108"/>
      <c r="H43" s="46"/>
      <c r="I43" s="23"/>
      <c r="J43" s="23"/>
    </row>
    <row r="44" spans="1:10" x14ac:dyDescent="0.2">
      <c r="A44" s="101" t="s">
        <v>102</v>
      </c>
      <c r="B44" s="102">
        <v>148218</v>
      </c>
      <c r="C44" s="13">
        <f>B44-H44</f>
        <v>11995</v>
      </c>
      <c r="D44" s="103">
        <f>C44/H44*100</f>
        <v>8.8054146509767079</v>
      </c>
      <c r="E44" s="118">
        <f>IF(B44&lt;I44,-1,IF(B44&gt;J44,1,0))</f>
        <v>1</v>
      </c>
      <c r="F44" s="15"/>
      <c r="G44" s="15"/>
      <c r="H44" s="208">
        <v>136223</v>
      </c>
      <c r="I44" s="221">
        <v>124816.03831959997</v>
      </c>
      <c r="J44" s="221">
        <v>147629.96168040001</v>
      </c>
    </row>
    <row r="45" spans="1:10" x14ac:dyDescent="0.2">
      <c r="A45" s="104"/>
      <c r="B45" s="105" t="s">
        <v>264</v>
      </c>
      <c r="C45" s="106"/>
      <c r="D45" s="107"/>
      <c r="E45" s="119"/>
      <c r="F45" s="108"/>
      <c r="G45" s="108"/>
      <c r="H45" s="45"/>
      <c r="I45" s="231"/>
      <c r="J45" s="231"/>
    </row>
    <row r="46" spans="1:10" x14ac:dyDescent="0.2">
      <c r="A46" s="113" t="s">
        <v>103</v>
      </c>
      <c r="B46" s="110">
        <v>148218</v>
      </c>
      <c r="C46" s="25">
        <f t="shared" ref="C46:C48" si="14">B46-H46</f>
        <v>11995</v>
      </c>
      <c r="D46" s="111">
        <f t="shared" ref="D46:D48" si="15">C46/H46*100</f>
        <v>8.8054146509767079</v>
      </c>
      <c r="E46" s="119">
        <f>IF(B46&lt;I46,-1,IF(B46&gt;J46,1,0))</f>
        <v>1</v>
      </c>
      <c r="F46" s="176">
        <f>+B46-F47</f>
        <v>0</v>
      </c>
      <c r="G46" s="176">
        <f>+C46-G47</f>
        <v>0</v>
      </c>
      <c r="H46" s="208">
        <v>136223</v>
      </c>
      <c r="I46" s="221">
        <v>124816.03831959997</v>
      </c>
      <c r="J46" s="221">
        <v>147629.96168040001</v>
      </c>
    </row>
    <row r="47" spans="1:10" x14ac:dyDescent="0.2">
      <c r="A47" s="112" t="s">
        <v>104</v>
      </c>
      <c r="B47" s="105">
        <v>10044</v>
      </c>
      <c r="C47" s="27">
        <f t="shared" si="14"/>
        <v>402</v>
      </c>
      <c r="D47" s="107">
        <f t="shared" si="15"/>
        <v>4.1692594897324211</v>
      </c>
      <c r="E47" s="119">
        <f>IF(B47&lt;I47,-1,IF(B47&gt;J47,1,0))</f>
        <v>0</v>
      </c>
      <c r="F47" s="105">
        <f>SUM(B47:B48)</f>
        <v>148218</v>
      </c>
      <c r="G47" s="105">
        <f>SUM(C47:C48)</f>
        <v>11995</v>
      </c>
      <c r="H47" s="45">
        <v>9642</v>
      </c>
      <c r="I47" s="224">
        <v>7183.8555369540518</v>
      </c>
      <c r="J47" s="224">
        <v>12100.144463045948</v>
      </c>
    </row>
    <row r="48" spans="1:10" x14ac:dyDescent="0.2">
      <c r="A48" s="112" t="s">
        <v>105</v>
      </c>
      <c r="B48" s="105">
        <v>138174</v>
      </c>
      <c r="C48" s="27">
        <f t="shared" si="14"/>
        <v>11593</v>
      </c>
      <c r="D48" s="107">
        <f t="shared" si="15"/>
        <v>9.1585625014812653</v>
      </c>
      <c r="E48" s="119">
        <f>IF(B48&lt;I48,-1,IF(B48&gt;J48,1,0))</f>
        <v>1</v>
      </c>
      <c r="F48" s="108"/>
      <c r="G48" s="108"/>
      <c r="H48" s="99">
        <v>126581</v>
      </c>
      <c r="I48" s="224">
        <v>116591.0447374552</v>
      </c>
      <c r="J48" s="224">
        <v>136570.9552625448</v>
      </c>
    </row>
    <row r="49" spans="1:10" x14ac:dyDescent="0.2">
      <c r="A49" s="112"/>
      <c r="B49" s="105" t="s">
        <v>264</v>
      </c>
      <c r="C49" s="106"/>
      <c r="D49" s="107"/>
      <c r="E49" s="119"/>
      <c r="F49" s="108"/>
      <c r="G49" s="108"/>
      <c r="H49" s="99"/>
      <c r="I49" s="236"/>
      <c r="J49" s="236"/>
    </row>
    <row r="50" spans="1:10" x14ac:dyDescent="0.2">
      <c r="A50" s="113" t="s">
        <v>106</v>
      </c>
      <c r="B50" s="110">
        <v>148218</v>
      </c>
      <c r="C50" s="25">
        <f t="shared" ref="C50:C52" si="16">B50-H50</f>
        <v>11995</v>
      </c>
      <c r="D50" s="111">
        <f t="shared" ref="D50:D52" si="17">C50/H50*100</f>
        <v>8.8054146509767079</v>
      </c>
      <c r="E50" s="119">
        <f>IF(B50&lt;I50,-1,IF(B50&gt;J50,1,0))</f>
        <v>1</v>
      </c>
      <c r="F50" s="108"/>
      <c r="G50" s="108"/>
      <c r="H50" s="208">
        <v>136223</v>
      </c>
      <c r="I50" s="221">
        <v>124816.03831959997</v>
      </c>
      <c r="J50" s="221">
        <v>147629.96168040001</v>
      </c>
    </row>
    <row r="51" spans="1:10" x14ac:dyDescent="0.2">
      <c r="A51" s="112" t="s">
        <v>23</v>
      </c>
      <c r="B51" s="105">
        <v>80924</v>
      </c>
      <c r="C51" s="27">
        <f t="shared" si="16"/>
        <v>6920</v>
      </c>
      <c r="D51" s="107">
        <f t="shared" si="17"/>
        <v>9.3508459002216089</v>
      </c>
      <c r="E51" s="119">
        <f>IF(B51&lt;I51,-1,IF(B51&gt;J51,1,0))</f>
        <v>0</v>
      </c>
      <c r="F51" s="176">
        <f>+B50-F52</f>
        <v>0</v>
      </c>
      <c r="G51" s="176">
        <f>+C50-G52</f>
        <v>0</v>
      </c>
      <c r="H51" s="99">
        <v>74004</v>
      </c>
      <c r="I51" s="224">
        <v>66337.705783555051</v>
      </c>
      <c r="J51" s="224">
        <v>81670.294216444949</v>
      </c>
    </row>
    <row r="52" spans="1:10" x14ac:dyDescent="0.2">
      <c r="A52" s="112" t="s">
        <v>24</v>
      </c>
      <c r="B52" s="105">
        <v>67294</v>
      </c>
      <c r="C52" s="27">
        <f t="shared" si="16"/>
        <v>5075</v>
      </c>
      <c r="D52" s="107">
        <f t="shared" si="17"/>
        <v>8.1566723991063821</v>
      </c>
      <c r="E52" s="119">
        <f>IF(B52&lt;I52,-1,IF(B52&gt;J52,1,0))</f>
        <v>0</v>
      </c>
      <c r="F52" s="105">
        <f>SUM(B51:B52)</f>
        <v>148218</v>
      </c>
      <c r="G52" s="105">
        <f>SUM(C51:C52)</f>
        <v>11995</v>
      </c>
      <c r="H52" s="99">
        <v>62219</v>
      </c>
      <c r="I52" s="224">
        <v>54589.396834431594</v>
      </c>
      <c r="J52" s="224">
        <v>69848.603165568406</v>
      </c>
    </row>
    <row r="53" spans="1:10" x14ac:dyDescent="0.2">
      <c r="A53" s="112"/>
      <c r="B53" s="105" t="s">
        <v>264</v>
      </c>
      <c r="C53" s="106"/>
      <c r="D53" s="107"/>
      <c r="E53" s="119"/>
      <c r="F53" s="108"/>
      <c r="G53" s="108"/>
      <c r="H53" s="99"/>
      <c r="I53" s="236"/>
      <c r="J53" s="236"/>
    </row>
    <row r="54" spans="1:10" ht="12" x14ac:dyDescent="0.2">
      <c r="A54" s="113" t="s">
        <v>128</v>
      </c>
      <c r="B54" s="110">
        <v>148218</v>
      </c>
      <c r="C54" s="25">
        <f t="shared" ref="C54:C59" si="18">B54-H54</f>
        <v>11995</v>
      </c>
      <c r="D54" s="111">
        <f t="shared" ref="D54:D59" si="19">C54/H54*100</f>
        <v>8.8054146509767079</v>
      </c>
      <c r="E54" s="119">
        <f t="shared" ref="E54:E58" si="20">IF(B54&lt;I54,-1,IF(B54&gt;J54,1,0))</f>
        <v>1</v>
      </c>
      <c r="F54" s="108"/>
      <c r="G54" s="108"/>
      <c r="H54" s="208">
        <v>136223</v>
      </c>
      <c r="I54" s="221">
        <v>124816.03831959997</v>
      </c>
      <c r="J54" s="221">
        <v>147629.96168040001</v>
      </c>
    </row>
    <row r="55" spans="1:10" x14ac:dyDescent="0.2">
      <c r="A55" s="112" t="s">
        <v>90</v>
      </c>
      <c r="B55" s="105">
        <v>14886</v>
      </c>
      <c r="C55" s="27">
        <f t="shared" si="18"/>
        <v>-11978</v>
      </c>
      <c r="D55" s="107">
        <f t="shared" si="19"/>
        <v>-44.587552114353784</v>
      </c>
      <c r="E55" s="119">
        <f t="shared" si="20"/>
        <v>-1</v>
      </c>
      <c r="F55" s="176">
        <f>+B54-F56</f>
        <v>0</v>
      </c>
      <c r="G55" s="176">
        <f>+C54-G56</f>
        <v>0</v>
      </c>
      <c r="H55" s="99">
        <v>26864</v>
      </c>
      <c r="I55" s="224">
        <v>22604.664124366202</v>
      </c>
      <c r="J55" s="224">
        <v>31123.335875633798</v>
      </c>
    </row>
    <row r="56" spans="1:10" x14ac:dyDescent="0.2">
      <c r="A56" s="112" t="s">
        <v>91</v>
      </c>
      <c r="B56" s="105">
        <v>73000</v>
      </c>
      <c r="C56" s="27">
        <f t="shared" si="18"/>
        <v>11425</v>
      </c>
      <c r="D56" s="107">
        <f t="shared" si="19"/>
        <v>18.554608201380429</v>
      </c>
      <c r="E56" s="119">
        <f t="shared" si="20"/>
        <v>1</v>
      </c>
      <c r="F56" s="105">
        <f>SUM(B55:B59)</f>
        <v>148218</v>
      </c>
      <c r="G56" s="105">
        <f>SUM(C55:C59)</f>
        <v>11995</v>
      </c>
      <c r="H56" s="99">
        <v>61575</v>
      </c>
      <c r="I56" s="224">
        <v>54297.482710847034</v>
      </c>
      <c r="J56" s="224">
        <v>68852.517289152966</v>
      </c>
    </row>
    <row r="57" spans="1:10" x14ac:dyDescent="0.2">
      <c r="A57" s="112" t="s">
        <v>92</v>
      </c>
      <c r="B57" s="105">
        <v>30513</v>
      </c>
      <c r="C57" s="27">
        <f t="shared" si="18"/>
        <v>4831</v>
      </c>
      <c r="D57" s="107">
        <f t="shared" si="19"/>
        <v>18.810840277236977</v>
      </c>
      <c r="E57" s="119">
        <f t="shared" si="20"/>
        <v>1</v>
      </c>
      <c r="F57" s="108"/>
      <c r="G57" s="108"/>
      <c r="H57" s="99">
        <v>25682</v>
      </c>
      <c r="I57" s="224">
        <v>21571.678113007292</v>
      </c>
      <c r="J57" s="224">
        <v>29792.321886992708</v>
      </c>
    </row>
    <row r="58" spans="1:10" x14ac:dyDescent="0.2">
      <c r="A58" s="112" t="s">
        <v>93</v>
      </c>
      <c r="B58" s="105">
        <v>29819</v>
      </c>
      <c r="C58" s="27">
        <f t="shared" si="18"/>
        <v>7810</v>
      </c>
      <c r="D58" s="107">
        <f t="shared" si="19"/>
        <v>35.485483211413509</v>
      </c>
      <c r="E58" s="119">
        <f t="shared" si="20"/>
        <v>1</v>
      </c>
      <c r="F58" s="108"/>
      <c r="G58" s="108"/>
      <c r="H58" s="99">
        <v>22009</v>
      </c>
      <c r="I58" s="224">
        <v>18001.235736059236</v>
      </c>
      <c r="J58" s="224">
        <v>26016.764263940764</v>
      </c>
    </row>
    <row r="59" spans="1:10" x14ac:dyDescent="0.2">
      <c r="A59" s="112" t="s">
        <v>10</v>
      </c>
      <c r="B59" s="105">
        <v>0</v>
      </c>
      <c r="C59" s="27">
        <f t="shared" si="18"/>
        <v>-93</v>
      </c>
      <c r="D59" s="107">
        <f t="shared" si="19"/>
        <v>-100</v>
      </c>
      <c r="E59" s="119">
        <v>0</v>
      </c>
      <c r="F59" s="108"/>
      <c r="G59" s="108"/>
      <c r="H59" s="99">
        <v>93</v>
      </c>
      <c r="I59" s="224" t="s">
        <v>168</v>
      </c>
      <c r="J59" s="224" t="s">
        <v>168</v>
      </c>
    </row>
    <row r="60" spans="1:10" x14ac:dyDescent="0.2">
      <c r="A60" s="112"/>
      <c r="B60" s="116" t="s">
        <v>264</v>
      </c>
      <c r="C60" s="106"/>
      <c r="D60" s="107"/>
      <c r="E60" s="119"/>
      <c r="F60" s="108"/>
      <c r="G60" s="108"/>
      <c r="H60" s="99"/>
      <c r="I60" s="236"/>
      <c r="J60" s="236"/>
    </row>
    <row r="61" spans="1:10" x14ac:dyDescent="0.2">
      <c r="A61" s="113" t="s">
        <v>107</v>
      </c>
      <c r="B61" s="110">
        <v>148218</v>
      </c>
      <c r="C61" s="25">
        <f t="shared" ref="C61:C65" si="21">B61-H61</f>
        <v>11995</v>
      </c>
      <c r="D61" s="111">
        <f t="shared" ref="D61:D65" si="22">C61/H61*100</f>
        <v>8.8054146509767079</v>
      </c>
      <c r="E61" s="119">
        <f>IF(B61&lt;I61,-1,IF(B61&gt;J61,1,0))</f>
        <v>1</v>
      </c>
      <c r="F61" s="108"/>
      <c r="G61" s="108"/>
      <c r="H61" s="208">
        <v>136223</v>
      </c>
      <c r="I61" s="221">
        <v>124816.03831959997</v>
      </c>
      <c r="J61" s="221">
        <v>147629.96168040001</v>
      </c>
    </row>
    <row r="62" spans="1:10" x14ac:dyDescent="0.2">
      <c r="A62" s="112" t="s">
        <v>60</v>
      </c>
      <c r="B62" s="105">
        <v>47401</v>
      </c>
      <c r="C62" s="27">
        <f t="shared" si="21"/>
        <v>-894</v>
      </c>
      <c r="D62" s="107">
        <f t="shared" si="22"/>
        <v>-1.8511233046899265</v>
      </c>
      <c r="E62" s="119">
        <f>IF(B62&lt;I62,-1,IF(B62&gt;J62,1,0))</f>
        <v>0</v>
      </c>
      <c r="F62" s="176">
        <f>+B61-F63</f>
        <v>0</v>
      </c>
      <c r="G62" s="176">
        <f>+C61-G63</f>
        <v>0</v>
      </c>
      <c r="H62" s="99">
        <v>48295</v>
      </c>
      <c r="I62" s="224">
        <v>41189.760912804035</v>
      </c>
      <c r="J62" s="224">
        <v>55400.239087195965</v>
      </c>
    </row>
    <row r="63" spans="1:10" x14ac:dyDescent="0.2">
      <c r="A63" s="112" t="s">
        <v>70</v>
      </c>
      <c r="B63" s="105">
        <v>20775</v>
      </c>
      <c r="C63" s="27">
        <f t="shared" si="21"/>
        <v>3377</v>
      </c>
      <c r="D63" s="107">
        <f t="shared" si="22"/>
        <v>19.410277043338315</v>
      </c>
      <c r="E63" s="119">
        <f>IF(B63&lt;I63,-1,IF(B63&gt;J63,1,0))</f>
        <v>1</v>
      </c>
      <c r="F63" s="105">
        <f>SUM(B62:B65)</f>
        <v>148218</v>
      </c>
      <c r="G63" s="105">
        <f>SUM(C62:C65)</f>
        <v>11995</v>
      </c>
      <c r="H63" s="99">
        <v>17398</v>
      </c>
      <c r="I63" s="224">
        <v>14052.886991316895</v>
      </c>
      <c r="J63" s="224">
        <v>20743.113008683104</v>
      </c>
    </row>
    <row r="64" spans="1:10" x14ac:dyDescent="0.2">
      <c r="A64" s="112" t="s">
        <v>4</v>
      </c>
      <c r="B64" s="105">
        <v>11742</v>
      </c>
      <c r="C64" s="27">
        <f t="shared" si="21"/>
        <v>-1844</v>
      </c>
      <c r="D64" s="107">
        <f t="shared" si="22"/>
        <v>-13.572795524804945</v>
      </c>
      <c r="E64" s="119">
        <f>IF(B64&lt;I64,-1,IF(B64&gt;J64,1,0))</f>
        <v>0</v>
      </c>
      <c r="F64" s="108"/>
      <c r="G64" s="108"/>
      <c r="H64" s="99">
        <v>13586</v>
      </c>
      <c r="I64" s="224">
        <v>10497.826031431947</v>
      </c>
      <c r="J64" s="224">
        <v>16674.173968568055</v>
      </c>
    </row>
    <row r="65" spans="1:10" ht="12" x14ac:dyDescent="0.2">
      <c r="A65" s="112" t="s">
        <v>126</v>
      </c>
      <c r="B65" s="105">
        <v>68300</v>
      </c>
      <c r="C65" s="27">
        <f t="shared" si="21"/>
        <v>11356</v>
      </c>
      <c r="D65" s="107">
        <f t="shared" si="22"/>
        <v>19.942399550435518</v>
      </c>
      <c r="E65" s="119">
        <f>IF(B65&lt;I65,-1,IF(B65&gt;J65,1,0))</f>
        <v>1</v>
      </c>
      <c r="F65" s="108"/>
      <c r="G65" s="108"/>
      <c r="H65" s="99">
        <v>56944</v>
      </c>
      <c r="I65" s="224">
        <v>50481.187603986349</v>
      </c>
      <c r="J65" s="224">
        <v>63406.812396013651</v>
      </c>
    </row>
    <row r="66" spans="1:10" x14ac:dyDescent="0.2">
      <c r="A66" s="112"/>
      <c r="B66" s="116" t="s">
        <v>264</v>
      </c>
      <c r="C66" s="106"/>
      <c r="D66" s="107"/>
      <c r="E66" s="119"/>
      <c r="F66" s="108"/>
      <c r="G66" s="108"/>
      <c r="H66" s="99"/>
      <c r="I66" s="236"/>
      <c r="J66" s="236"/>
    </row>
    <row r="67" spans="1:10" ht="12" x14ac:dyDescent="0.2">
      <c r="A67" s="24" t="s">
        <v>130</v>
      </c>
      <c r="B67" s="110">
        <v>148218</v>
      </c>
      <c r="C67" s="25">
        <f t="shared" ref="C67:C72" si="23">B67-H67</f>
        <v>11995</v>
      </c>
      <c r="D67" s="111">
        <f t="shared" ref="D67:D72" si="24">C67/H67*100</f>
        <v>8.8054146509767079</v>
      </c>
      <c r="E67" s="119">
        <f t="shared" ref="E67:E70" si="25">IF(B67&lt;I67,-1,IF(B67&gt;J67,1,0))</f>
        <v>1</v>
      </c>
      <c r="F67" s="108"/>
      <c r="G67" s="108"/>
      <c r="H67" s="208">
        <v>136223</v>
      </c>
      <c r="I67" s="221">
        <v>124816.03831959997</v>
      </c>
      <c r="J67" s="221">
        <v>147629.96168040001</v>
      </c>
    </row>
    <row r="68" spans="1:10" x14ac:dyDescent="0.2">
      <c r="A68" s="26" t="s">
        <v>95</v>
      </c>
      <c r="B68" s="105">
        <v>87975</v>
      </c>
      <c r="C68" s="27">
        <f t="shared" si="23"/>
        <v>586</v>
      </c>
      <c r="D68" s="107">
        <f t="shared" si="24"/>
        <v>0.67056494524482479</v>
      </c>
      <c r="E68" s="119">
        <f t="shared" si="25"/>
        <v>0</v>
      </c>
      <c r="F68" s="176">
        <f>+B67-F69</f>
        <v>0</v>
      </c>
      <c r="G68" s="176">
        <f>+C67-G69</f>
        <v>0</v>
      </c>
      <c r="H68" s="99">
        <v>87389</v>
      </c>
      <c r="I68" s="224">
        <v>78636.648579431916</v>
      </c>
      <c r="J68" s="224">
        <v>96141.351420568084</v>
      </c>
    </row>
    <row r="69" spans="1:10" x14ac:dyDescent="0.2">
      <c r="A69" s="26" t="s">
        <v>96</v>
      </c>
      <c r="B69" s="105">
        <v>43544</v>
      </c>
      <c r="C69" s="27">
        <f t="shared" si="23"/>
        <v>11587</v>
      </c>
      <c r="D69" s="107">
        <f t="shared" si="24"/>
        <v>36.258096817598648</v>
      </c>
      <c r="E69" s="119">
        <f t="shared" si="25"/>
        <v>1</v>
      </c>
      <c r="F69" s="105">
        <f>SUM(B68:B72)</f>
        <v>148218</v>
      </c>
      <c r="G69" s="105">
        <f>SUM(C68:C72)</f>
        <v>11995</v>
      </c>
      <c r="H69" s="99">
        <v>31957</v>
      </c>
      <c r="I69" s="224">
        <v>26707.885597962526</v>
      </c>
      <c r="J69" s="224">
        <v>37206.114402037478</v>
      </c>
    </row>
    <row r="70" spans="1:10" x14ac:dyDescent="0.2">
      <c r="A70" s="26" t="s">
        <v>97</v>
      </c>
      <c r="B70" s="105">
        <v>11404</v>
      </c>
      <c r="C70" s="27">
        <f t="shared" si="23"/>
        <v>587</v>
      </c>
      <c r="D70" s="107">
        <f t="shared" si="24"/>
        <v>5.4266432467412402</v>
      </c>
      <c r="E70" s="119">
        <f t="shared" si="25"/>
        <v>0</v>
      </c>
      <c r="F70" s="108"/>
      <c r="G70" s="108"/>
      <c r="H70" s="45">
        <v>10817</v>
      </c>
      <c r="I70" s="224">
        <v>8464.174909653173</v>
      </c>
      <c r="J70" s="224">
        <v>13169.825090346827</v>
      </c>
    </row>
    <row r="71" spans="1:10" s="280" customFormat="1" x14ac:dyDescent="0.2">
      <c r="A71" s="306" t="s">
        <v>98</v>
      </c>
      <c r="B71" s="307">
        <v>2228</v>
      </c>
      <c r="C71" s="308">
        <f t="shared" si="23"/>
        <v>607</v>
      </c>
      <c r="D71" s="309">
        <f t="shared" si="24"/>
        <v>37.446020974706975</v>
      </c>
      <c r="E71" s="310">
        <v>0</v>
      </c>
      <c r="F71" s="276"/>
      <c r="G71" s="276"/>
      <c r="H71" s="278">
        <v>1621</v>
      </c>
      <c r="I71" s="279">
        <v>600.76536232951457</v>
      </c>
      <c r="J71" s="279">
        <v>2641.2346376704854</v>
      </c>
    </row>
    <row r="72" spans="1:10" x14ac:dyDescent="0.2">
      <c r="A72" s="26" t="s">
        <v>10</v>
      </c>
      <c r="B72" s="105">
        <v>3067</v>
      </c>
      <c r="C72" s="27">
        <f t="shared" si="23"/>
        <v>-1372</v>
      </c>
      <c r="D72" s="107">
        <f t="shared" si="24"/>
        <v>-30.907862131110608</v>
      </c>
      <c r="E72" s="119">
        <v>0</v>
      </c>
      <c r="F72" s="108"/>
      <c r="G72" s="108"/>
      <c r="H72" s="45">
        <v>4439</v>
      </c>
      <c r="I72" s="224">
        <v>2857.78630799025</v>
      </c>
      <c r="J72" s="224">
        <v>6020.21369200975</v>
      </c>
    </row>
    <row r="73" spans="1:10" x14ac:dyDescent="0.2">
      <c r="A73" s="26"/>
      <c r="B73" s="116" t="s">
        <v>264</v>
      </c>
      <c r="C73" s="45"/>
      <c r="D73" s="107"/>
      <c r="E73" s="119"/>
      <c r="F73" s="108"/>
      <c r="G73" s="108"/>
      <c r="I73" s="35"/>
      <c r="J73" s="35"/>
    </row>
    <row r="74" spans="1:10" x14ac:dyDescent="0.2">
      <c r="A74" s="24" t="s">
        <v>108</v>
      </c>
      <c r="B74" s="105" t="s">
        <v>264</v>
      </c>
      <c r="C74" s="45"/>
      <c r="D74" s="107"/>
      <c r="E74" s="119"/>
      <c r="F74" s="108"/>
      <c r="G74" s="108"/>
      <c r="I74" s="35"/>
      <c r="J74" s="35"/>
    </row>
    <row r="75" spans="1:10" x14ac:dyDescent="0.2">
      <c r="A75" s="26" t="s">
        <v>55</v>
      </c>
      <c r="B75" s="114">
        <v>45.402042936755322</v>
      </c>
      <c r="C75" s="115">
        <f t="shared" ref="C75:C78" si="26">B75-H75</f>
        <v>-0.27232923240847384</v>
      </c>
      <c r="D75" s="115">
        <f t="shared" ref="D75:D78" si="27">C75/H75*100</f>
        <v>-0.59624077896429595</v>
      </c>
      <c r="E75" s="119">
        <f>IF(B75&lt;I75,-1,IF(B75&gt;J75,1,0))</f>
        <v>0</v>
      </c>
      <c r="F75" s="108"/>
      <c r="G75" s="108"/>
      <c r="H75" s="68">
        <v>45.674372169163796</v>
      </c>
      <c r="I75" s="68">
        <v>41.511437059845655</v>
      </c>
      <c r="J75" s="68">
        <v>49.837307278481937</v>
      </c>
    </row>
    <row r="76" spans="1:10" x14ac:dyDescent="0.2">
      <c r="A76" s="26" t="s">
        <v>77</v>
      </c>
      <c r="B76" s="114">
        <v>25.050263800618012</v>
      </c>
      <c r="C76" s="115">
        <f t="shared" si="26"/>
        <v>-10.751326239243099</v>
      </c>
      <c r="D76" s="115">
        <f t="shared" si="27"/>
        <v>-30.030303758220477</v>
      </c>
      <c r="E76" s="119">
        <f>IF(B76&lt;I76,-1,IF(B76&gt;J76,1,0))</f>
        <v>-1</v>
      </c>
      <c r="F76" s="108"/>
      <c r="G76" s="108"/>
      <c r="H76" s="68">
        <v>35.801590039861111</v>
      </c>
      <c r="I76" s="68">
        <v>31.909527443753849</v>
      </c>
      <c r="J76" s="68">
        <v>39.69365263596837</v>
      </c>
    </row>
    <row r="77" spans="1:10" ht="20.399999999999999" x14ac:dyDescent="0.2">
      <c r="A77" s="26" t="s">
        <v>100</v>
      </c>
      <c r="B77" s="114">
        <v>23.474206911441257</v>
      </c>
      <c r="C77" s="115">
        <f t="shared" si="26"/>
        <v>-2.2519920417457939</v>
      </c>
      <c r="D77" s="115">
        <f t="shared" si="27"/>
        <v>-8.753691308395986</v>
      </c>
      <c r="E77" s="119">
        <f>IF(B77&lt;I77,-1,IF(B77&gt;J77,1,0))</f>
        <v>0</v>
      </c>
      <c r="F77" s="108"/>
      <c r="G77" s="108"/>
      <c r="H77" s="304">
        <v>25.726198953187051</v>
      </c>
      <c r="I77" s="304">
        <v>22.388785798157166</v>
      </c>
      <c r="J77" s="304">
        <v>29.06361210821694</v>
      </c>
    </row>
    <row r="78" spans="1:10" ht="10.8" thickBot="1" x14ac:dyDescent="0.25">
      <c r="A78" s="311" t="s">
        <v>101</v>
      </c>
      <c r="B78" s="117">
        <v>20.118339203065755</v>
      </c>
      <c r="C78" s="115">
        <f t="shared" si="26"/>
        <v>3.9617430335495953</v>
      </c>
      <c r="D78" s="115">
        <f t="shared" si="27"/>
        <v>24.520901506621225</v>
      </c>
      <c r="E78" s="312">
        <f>IF(B78&lt;I78,-1,IF(B78&gt;J78,1,0))</f>
        <v>1</v>
      </c>
      <c r="F78" s="108"/>
      <c r="G78" s="108"/>
      <c r="H78" s="76">
        <v>16.15659616951616</v>
      </c>
      <c r="I78" s="76">
        <v>13.510831137411177</v>
      </c>
      <c r="J78" s="76">
        <v>18.802361201621142</v>
      </c>
    </row>
    <row r="79" spans="1:10" ht="12.75" customHeight="1" x14ac:dyDescent="0.2">
      <c r="A79" s="366" t="s">
        <v>109</v>
      </c>
      <c r="B79" s="366"/>
      <c r="C79" s="366"/>
      <c r="D79" s="366"/>
      <c r="E79" s="366"/>
      <c r="F79" s="266"/>
      <c r="G79" s="266"/>
    </row>
    <row r="80" spans="1:10" x14ac:dyDescent="0.2">
      <c r="A80" s="363" t="s">
        <v>110</v>
      </c>
      <c r="B80" s="363"/>
      <c r="C80" s="363"/>
      <c r="D80" s="363"/>
      <c r="E80" s="363"/>
      <c r="F80" s="264"/>
      <c r="G80" s="264"/>
    </row>
    <row r="81" spans="1:7" x14ac:dyDescent="0.2">
      <c r="A81" s="364" t="s">
        <v>111</v>
      </c>
      <c r="B81" s="364"/>
      <c r="C81" s="364"/>
      <c r="D81" s="364"/>
      <c r="E81" s="364"/>
      <c r="F81" s="265"/>
      <c r="G81" s="265"/>
    </row>
    <row r="82" spans="1:7" x14ac:dyDescent="0.2">
      <c r="A82" s="365" t="s">
        <v>230</v>
      </c>
      <c r="B82" s="365"/>
      <c r="C82" s="365"/>
      <c r="D82" s="365"/>
      <c r="E82" s="365"/>
      <c r="F82" s="266"/>
      <c r="G82" s="266"/>
    </row>
    <row r="83" spans="1:7" ht="12.75" customHeight="1" x14ac:dyDescent="0.2">
      <c r="A83" s="361" t="s">
        <v>66</v>
      </c>
      <c r="B83" s="361"/>
      <c r="C83" s="361"/>
      <c r="D83" s="361"/>
      <c r="E83" s="361"/>
      <c r="F83" s="263"/>
      <c r="G83" s="263"/>
    </row>
    <row r="84" spans="1:7" ht="10.199999999999999" customHeight="1" x14ac:dyDescent="0.2">
      <c r="A84" s="343" t="s">
        <v>235</v>
      </c>
      <c r="B84" s="343"/>
      <c r="C84" s="343"/>
      <c r="D84" s="343"/>
      <c r="E84" s="343"/>
      <c r="F84" s="258"/>
      <c r="G84" s="258"/>
    </row>
    <row r="85" spans="1:7" hidden="1" x14ac:dyDescent="0.2">
      <c r="A85" s="77">
        <v>1</v>
      </c>
      <c r="B85" s="77">
        <v>-1</v>
      </c>
      <c r="C85" s="77">
        <v>0</v>
      </c>
      <c r="F85" s="43"/>
      <c r="G85" s="43"/>
    </row>
    <row r="86" spans="1:7" x14ac:dyDescent="0.2">
      <c r="F86" s="43"/>
      <c r="G86" s="43"/>
    </row>
  </sheetData>
  <mergeCells count="17">
    <mergeCell ref="A1:E1"/>
    <mergeCell ref="A2:E2"/>
    <mergeCell ref="A3:E3"/>
    <mergeCell ref="H3:J3"/>
    <mergeCell ref="A4:A5"/>
    <mergeCell ref="C4:D4"/>
    <mergeCell ref="E4:E5"/>
    <mergeCell ref="H4:H5"/>
    <mergeCell ref="I4:J4"/>
    <mergeCell ref="F5:G5"/>
    <mergeCell ref="A84:E84"/>
    <mergeCell ref="F7:G7"/>
    <mergeCell ref="A79:E79"/>
    <mergeCell ref="A80:E80"/>
    <mergeCell ref="A81:E81"/>
    <mergeCell ref="A82:E82"/>
    <mergeCell ref="A83:E83"/>
  </mergeCells>
  <conditionalFormatting sqref="A85:C85 E75:E78 E61:E65 E54:E59 E50:E52 E46:E48 E44 E39:E42 E31:E36 E25:E29 E18:E23 E14:E16 E9:E12 E7 E67:E72">
    <cfRule type="iconSet" priority="5">
      <iconSet iconSet="3Arrows" showValue="0">
        <cfvo type="percent" val="0"/>
        <cfvo type="percent" val="33"/>
        <cfvo type="percent" val="67"/>
      </iconSet>
    </cfRule>
  </conditionalFormatting>
  <conditionalFormatting sqref="F75:G78 F70:G72 F44:G44 F39:G42 F33:G36 F27:G29 F20:G23 F16:G16 F11:G12">
    <cfRule type="iconSet" priority="4">
      <iconSet iconSet="3Arrows" showValue="0">
        <cfvo type="percent" val="0"/>
        <cfvo type="percent" val="33"/>
        <cfvo type="percent" val="67"/>
      </iconSet>
    </cfRule>
  </conditionalFormatting>
  <conditionalFormatting sqref="F64:G66 F57:G60 F53:G53 F48:G49">
    <cfRule type="iconSet" priority="3">
      <iconSet iconSet="3Arrows" showValue="0">
        <cfvo type="percent" val="0"/>
        <cfvo type="percent" val="33"/>
        <cfvo type="percent" val="67"/>
      </iconSet>
    </cfRule>
  </conditionalFormatting>
  <conditionalFormatting sqref="F7">
    <cfRule type="iconSet" priority="2">
      <iconSet iconSet="3Arrows" showValue="0">
        <cfvo type="percent" val="0"/>
        <cfvo type="percent" val="33"/>
        <cfvo type="percent" val="67"/>
      </iconSet>
    </cfRule>
  </conditionalFormatting>
  <conditionalFormatting sqref="F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86"/>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H67" sqref="H67:J67"/>
    </sheetView>
  </sheetViews>
  <sheetFormatPr baseColWidth="10" defaultColWidth="11.44140625" defaultRowHeight="10.199999999999999" x14ac:dyDescent="0.2"/>
  <cols>
    <col min="1" max="1" width="42" style="10" customWidth="1"/>
    <col min="2" max="4" width="9.33203125" style="10" customWidth="1"/>
    <col min="5" max="5" width="19.33203125" style="10" customWidth="1"/>
    <col min="6" max="6" width="7.5546875" style="10" bestFit="1" customWidth="1"/>
    <col min="7" max="7" width="7.6640625" style="10" bestFit="1" customWidth="1"/>
    <col min="8" max="10" width="11.44140625" style="10" customWidth="1"/>
    <col min="11" max="16384" width="11.44140625" style="10"/>
  </cols>
  <sheetData>
    <row r="1" spans="1:10" x14ac:dyDescent="0.2">
      <c r="A1" s="360" t="s">
        <v>248</v>
      </c>
      <c r="B1" s="360"/>
      <c r="C1" s="360"/>
      <c r="D1" s="360"/>
      <c r="E1" s="360"/>
      <c r="F1" s="267"/>
      <c r="G1" s="267"/>
    </row>
    <row r="2" spans="1:10" ht="12" x14ac:dyDescent="0.2">
      <c r="A2" s="360" t="s">
        <v>249</v>
      </c>
      <c r="B2" s="360"/>
      <c r="C2" s="360"/>
      <c r="D2" s="360"/>
      <c r="E2" s="360"/>
      <c r="F2" s="267"/>
      <c r="G2" s="267"/>
    </row>
    <row r="3" spans="1:10" ht="10.8" thickBot="1" x14ac:dyDescent="0.25">
      <c r="A3" s="332" t="s">
        <v>261</v>
      </c>
      <c r="B3" s="332"/>
      <c r="C3" s="332"/>
      <c r="D3" s="332"/>
      <c r="E3" s="332"/>
      <c r="F3" s="261"/>
      <c r="G3" s="261"/>
      <c r="H3" s="328" t="s">
        <v>233</v>
      </c>
      <c r="I3" s="328"/>
      <c r="J3" s="328"/>
    </row>
    <row r="4" spans="1:10" ht="15" customHeight="1" x14ac:dyDescent="0.2">
      <c r="A4" s="350" t="s">
        <v>83</v>
      </c>
      <c r="B4" s="3" t="s">
        <v>262</v>
      </c>
      <c r="C4" s="351" t="s">
        <v>78</v>
      </c>
      <c r="D4" s="351"/>
      <c r="E4" s="352" t="s">
        <v>112</v>
      </c>
      <c r="F4" s="155"/>
      <c r="G4" s="155"/>
      <c r="H4" s="353" t="s">
        <v>231</v>
      </c>
      <c r="I4" s="348" t="s">
        <v>79</v>
      </c>
      <c r="J4" s="349"/>
    </row>
    <row r="5" spans="1:10" ht="10.8" thickBot="1" x14ac:dyDescent="0.25">
      <c r="A5" s="347"/>
      <c r="B5" s="6" t="s">
        <v>263</v>
      </c>
      <c r="C5" s="6" t="s">
        <v>53</v>
      </c>
      <c r="D5" s="6" t="s">
        <v>52</v>
      </c>
      <c r="E5" s="336"/>
      <c r="F5" s="337" t="s">
        <v>204</v>
      </c>
      <c r="G5" s="337"/>
      <c r="H5" s="330"/>
      <c r="I5" s="259" t="s">
        <v>80</v>
      </c>
      <c r="J5" s="259" t="s">
        <v>81</v>
      </c>
    </row>
    <row r="6" spans="1:10" x14ac:dyDescent="0.2">
      <c r="A6" s="314"/>
      <c r="F6" s="43"/>
      <c r="G6" s="43"/>
    </row>
    <row r="7" spans="1:10" x14ac:dyDescent="0.2">
      <c r="A7" s="101" t="s">
        <v>84</v>
      </c>
      <c r="B7" s="102">
        <v>908525</v>
      </c>
      <c r="C7" s="13">
        <f>B7-H7</f>
        <v>109408</v>
      </c>
      <c r="D7" s="103">
        <f>C7/H7*100</f>
        <v>13.691111564389194</v>
      </c>
      <c r="E7" s="118">
        <f>IF(B7&lt;I7,-1,IF(B7&gt;J7,1,0))</f>
        <v>1</v>
      </c>
      <c r="F7" s="337"/>
      <c r="G7" s="337"/>
      <c r="H7" s="208">
        <v>799117</v>
      </c>
      <c r="I7" s="221">
        <v>746528.36324845895</v>
      </c>
      <c r="J7" s="221">
        <v>851705.63675154105</v>
      </c>
    </row>
    <row r="8" spans="1:10" x14ac:dyDescent="0.2">
      <c r="A8" s="104"/>
      <c r="B8" s="105" t="s">
        <v>264</v>
      </c>
      <c r="C8" s="106"/>
      <c r="D8" s="107"/>
      <c r="E8" s="119"/>
      <c r="F8" s="105"/>
      <c r="G8" s="108"/>
      <c r="H8" s="45"/>
      <c r="I8" s="231"/>
      <c r="J8" s="231"/>
    </row>
    <row r="9" spans="1:10" x14ac:dyDescent="0.2">
      <c r="A9" s="109" t="s">
        <v>85</v>
      </c>
      <c r="B9" s="110">
        <v>908525</v>
      </c>
      <c r="C9" s="25">
        <f t="shared" ref="C9:C12" si="0">B9-H9</f>
        <v>109408</v>
      </c>
      <c r="D9" s="111">
        <f t="shared" ref="D9:D12" si="1">C9/H9*100</f>
        <v>13.691111564389194</v>
      </c>
      <c r="E9" s="119">
        <f>IF(B9&lt;I9,-1,IF(B9&gt;J9,1,0))</f>
        <v>1</v>
      </c>
      <c r="F9" s="176">
        <f>+B9-F10</f>
        <v>0</v>
      </c>
      <c r="G9" s="176">
        <f>+C9-G10</f>
        <v>0</v>
      </c>
      <c r="H9" s="208">
        <v>799117</v>
      </c>
      <c r="I9" s="221">
        <v>746528.36324845895</v>
      </c>
      <c r="J9" s="221">
        <v>851705.63675154105</v>
      </c>
    </row>
    <row r="10" spans="1:10" x14ac:dyDescent="0.2">
      <c r="A10" s="112" t="s">
        <v>86</v>
      </c>
      <c r="B10" s="105">
        <v>847146</v>
      </c>
      <c r="C10" s="27">
        <f t="shared" si="0"/>
        <v>110412</v>
      </c>
      <c r="D10" s="107">
        <f t="shared" si="1"/>
        <v>14.986684474993689</v>
      </c>
      <c r="E10" s="119">
        <f>IF(B10&lt;I10,-1,IF(B10&gt;J10,1,0))</f>
        <v>1</v>
      </c>
      <c r="F10" s="105">
        <f>SUM(B10:B12)</f>
        <v>908525</v>
      </c>
      <c r="G10" s="105">
        <f>SUM(C10:C12)</f>
        <v>109408</v>
      </c>
      <c r="H10" s="45">
        <v>736734</v>
      </c>
      <c r="I10" s="224">
        <v>686933.94705846487</v>
      </c>
      <c r="J10" s="224">
        <v>786534.05294153513</v>
      </c>
    </row>
    <row r="11" spans="1:10" x14ac:dyDescent="0.2">
      <c r="A11" s="112" t="s">
        <v>87</v>
      </c>
      <c r="B11" s="105">
        <v>25168</v>
      </c>
      <c r="C11" s="27">
        <f t="shared" si="0"/>
        <v>-2438</v>
      </c>
      <c r="D11" s="107">
        <f t="shared" si="1"/>
        <v>-8.831413460841846</v>
      </c>
      <c r="E11" s="119">
        <f>IF(B11&lt;I11,-1,IF(B11&gt;J11,1,0))</f>
        <v>0</v>
      </c>
      <c r="F11" s="108"/>
      <c r="G11" s="108"/>
      <c r="H11" s="45">
        <v>27606</v>
      </c>
      <c r="I11" s="224">
        <v>20103.496229289041</v>
      </c>
      <c r="J11" s="224">
        <v>35108.503770710959</v>
      </c>
    </row>
    <row r="12" spans="1:10" x14ac:dyDescent="0.2">
      <c r="A12" s="112" t="s">
        <v>88</v>
      </c>
      <c r="B12" s="105">
        <v>36211</v>
      </c>
      <c r="C12" s="27">
        <f t="shared" si="0"/>
        <v>1434</v>
      </c>
      <c r="D12" s="107">
        <f t="shared" si="1"/>
        <v>4.1234149006527305</v>
      </c>
      <c r="E12" s="119">
        <f>IF(B12&lt;I12,-1,IF(B12&gt;J12,1,0))</f>
        <v>0</v>
      </c>
      <c r="F12" s="108"/>
      <c r="G12" s="108"/>
      <c r="H12" s="45">
        <v>34777</v>
      </c>
      <c r="I12" s="224">
        <v>24580.020611712927</v>
      </c>
      <c r="J12" s="224">
        <v>44973.979388287073</v>
      </c>
    </row>
    <row r="13" spans="1:10" x14ac:dyDescent="0.2">
      <c r="A13" s="112"/>
      <c r="B13" s="105" t="s">
        <v>264</v>
      </c>
      <c r="C13" s="106"/>
      <c r="D13" s="107"/>
      <c r="E13" s="119"/>
      <c r="F13" s="108"/>
      <c r="G13" s="108"/>
      <c r="H13" s="45"/>
      <c r="I13" s="231"/>
      <c r="J13" s="231"/>
    </row>
    <row r="14" spans="1:10" x14ac:dyDescent="0.2">
      <c r="A14" s="109" t="s">
        <v>89</v>
      </c>
      <c r="B14" s="110">
        <v>908525</v>
      </c>
      <c r="C14" s="25">
        <f t="shared" ref="C14:C16" si="2">B14-H14</f>
        <v>109408</v>
      </c>
      <c r="D14" s="111">
        <f t="shared" ref="D14:D16" si="3">C14/H14*100</f>
        <v>13.691111564389194</v>
      </c>
      <c r="E14" s="119">
        <f>IF(B14&lt;I14,-1,IF(B14&gt;J14,1,0))</f>
        <v>1</v>
      </c>
      <c r="F14" s="176">
        <f>+B14-F15</f>
        <v>0</v>
      </c>
      <c r="G14" s="176">
        <f>+C14-G15</f>
        <v>0</v>
      </c>
      <c r="H14" s="208">
        <v>799117</v>
      </c>
      <c r="I14" s="221">
        <v>746528.36324845895</v>
      </c>
      <c r="J14" s="221">
        <v>851705.63675154105</v>
      </c>
    </row>
    <row r="15" spans="1:10" x14ac:dyDescent="0.2">
      <c r="A15" s="112" t="s">
        <v>23</v>
      </c>
      <c r="B15" s="105">
        <v>158381</v>
      </c>
      <c r="C15" s="27">
        <f t="shared" si="2"/>
        <v>23182</v>
      </c>
      <c r="D15" s="107">
        <f t="shared" si="3"/>
        <v>17.146576527932901</v>
      </c>
      <c r="E15" s="119">
        <f>IF(B15&lt;I15,-1,IF(B15&gt;J15,1,0))</f>
        <v>0</v>
      </c>
      <c r="F15" s="105">
        <f>SUM(B15:B16)</f>
        <v>908525</v>
      </c>
      <c r="G15" s="105">
        <f>SUM(C15:C16)</f>
        <v>109408</v>
      </c>
      <c r="H15" s="45">
        <v>135199</v>
      </c>
      <c r="I15" s="224">
        <v>111600.04094923779</v>
      </c>
      <c r="J15" s="224">
        <v>158797.95905076221</v>
      </c>
    </row>
    <row r="16" spans="1:10" x14ac:dyDescent="0.2">
      <c r="A16" s="112" t="s">
        <v>24</v>
      </c>
      <c r="B16" s="105">
        <v>750144</v>
      </c>
      <c r="C16" s="27">
        <f t="shared" si="2"/>
        <v>86226</v>
      </c>
      <c r="D16" s="107">
        <f t="shared" si="3"/>
        <v>12.987447244991099</v>
      </c>
      <c r="E16" s="119">
        <f>IF(B16&lt;I16,-1,IF(B16&gt;J16,1,0))</f>
        <v>1</v>
      </c>
      <c r="F16" s="108"/>
      <c r="G16" s="108"/>
      <c r="H16" s="45">
        <v>663918</v>
      </c>
      <c r="I16" s="224">
        <v>621297.0641398459</v>
      </c>
      <c r="J16" s="224">
        <v>706538.9358601541</v>
      </c>
    </row>
    <row r="17" spans="1:10" x14ac:dyDescent="0.2">
      <c r="A17" s="112"/>
      <c r="B17" s="105" t="s">
        <v>264</v>
      </c>
      <c r="C17" s="106"/>
      <c r="D17" s="107"/>
      <c r="E17" s="119"/>
      <c r="F17" s="108"/>
      <c r="G17" s="108"/>
      <c r="H17" s="45"/>
      <c r="I17" s="231"/>
      <c r="J17" s="231"/>
    </row>
    <row r="18" spans="1:10" ht="12" x14ac:dyDescent="0.2">
      <c r="A18" s="113" t="s">
        <v>125</v>
      </c>
      <c r="B18" s="110">
        <v>908525</v>
      </c>
      <c r="C18" s="25">
        <f t="shared" ref="C18:C23" si="4">B18-H18</f>
        <v>109408</v>
      </c>
      <c r="D18" s="111">
        <f t="shared" ref="D18:D23" si="5">C18/H18*100</f>
        <v>13.691111564389194</v>
      </c>
      <c r="E18" s="119">
        <f t="shared" ref="E18:E22" si="6">IF(B18&lt;I18,-1,IF(B18&gt;J18,1,0))</f>
        <v>1</v>
      </c>
      <c r="F18" s="176">
        <f>+B18-F19</f>
        <v>0</v>
      </c>
      <c r="G18" s="176">
        <f>+C18-G19</f>
        <v>0</v>
      </c>
      <c r="H18" s="208">
        <v>799117</v>
      </c>
      <c r="I18" s="221">
        <v>746528.36324845895</v>
      </c>
      <c r="J18" s="221">
        <v>851705.63675154105</v>
      </c>
    </row>
    <row r="19" spans="1:10" x14ac:dyDescent="0.2">
      <c r="A19" s="112" t="s">
        <v>90</v>
      </c>
      <c r="B19" s="105">
        <v>15090</v>
      </c>
      <c r="C19" s="27">
        <f t="shared" si="4"/>
        <v>-12948</v>
      </c>
      <c r="D19" s="107">
        <f t="shared" si="5"/>
        <v>-46.180184035951214</v>
      </c>
      <c r="E19" s="119">
        <f t="shared" si="6"/>
        <v>-1</v>
      </c>
      <c r="F19" s="105">
        <f>SUM(B19:B23)</f>
        <v>908525</v>
      </c>
      <c r="G19" s="105">
        <f>SUM(C19:C23)</f>
        <v>109408</v>
      </c>
      <c r="H19" s="45">
        <v>28038</v>
      </c>
      <c r="I19" s="224">
        <v>18552.612319032443</v>
      </c>
      <c r="J19" s="224">
        <v>37523.387680967557</v>
      </c>
    </row>
    <row r="20" spans="1:10" x14ac:dyDescent="0.2">
      <c r="A20" s="112" t="s">
        <v>91</v>
      </c>
      <c r="B20" s="105">
        <v>115321</v>
      </c>
      <c r="C20" s="27">
        <f t="shared" si="4"/>
        <v>-70242</v>
      </c>
      <c r="D20" s="107">
        <f t="shared" si="5"/>
        <v>-37.853451388477225</v>
      </c>
      <c r="E20" s="119">
        <f t="shared" si="6"/>
        <v>-1</v>
      </c>
      <c r="F20" s="108"/>
      <c r="G20" s="108"/>
      <c r="H20" s="45">
        <v>185563</v>
      </c>
      <c r="I20" s="224">
        <v>159424.32414160928</v>
      </c>
      <c r="J20" s="224">
        <v>211701.67585839072</v>
      </c>
    </row>
    <row r="21" spans="1:10" x14ac:dyDescent="0.2">
      <c r="A21" s="112" t="s">
        <v>92</v>
      </c>
      <c r="B21" s="105">
        <v>492324</v>
      </c>
      <c r="C21" s="27">
        <f t="shared" si="4"/>
        <v>72031</v>
      </c>
      <c r="D21" s="107">
        <f t="shared" si="5"/>
        <v>17.138282103199433</v>
      </c>
      <c r="E21" s="119">
        <f t="shared" si="6"/>
        <v>1</v>
      </c>
      <c r="F21" s="108"/>
      <c r="G21" s="108"/>
      <c r="H21" s="45">
        <v>420293</v>
      </c>
      <c r="I21" s="224">
        <v>382007.45116608421</v>
      </c>
      <c r="J21" s="224">
        <v>458578.54883391579</v>
      </c>
    </row>
    <row r="22" spans="1:10" x14ac:dyDescent="0.2">
      <c r="A22" s="112" t="s">
        <v>93</v>
      </c>
      <c r="B22" s="105">
        <v>285500</v>
      </c>
      <c r="C22" s="27">
        <f t="shared" si="4"/>
        <v>120559</v>
      </c>
      <c r="D22" s="107">
        <f t="shared" si="5"/>
        <v>73.092196603634036</v>
      </c>
      <c r="E22" s="119">
        <f t="shared" si="6"/>
        <v>1</v>
      </c>
      <c r="F22" s="108"/>
      <c r="G22" s="108"/>
      <c r="H22" s="45">
        <v>164941</v>
      </c>
      <c r="I22" s="224">
        <v>142747.23439384054</v>
      </c>
      <c r="J22" s="224">
        <v>187134.76560615946</v>
      </c>
    </row>
    <row r="23" spans="1:10" x14ac:dyDescent="0.2">
      <c r="A23" s="112" t="s">
        <v>10</v>
      </c>
      <c r="B23" s="105">
        <v>290</v>
      </c>
      <c r="C23" s="27">
        <f t="shared" si="4"/>
        <v>8</v>
      </c>
      <c r="D23" s="107">
        <f t="shared" si="5"/>
        <v>2.8368794326241136</v>
      </c>
      <c r="E23" s="119">
        <v>0</v>
      </c>
      <c r="F23" s="108"/>
      <c r="G23" s="108"/>
      <c r="H23" s="45">
        <v>282</v>
      </c>
      <c r="I23" s="224">
        <v>0</v>
      </c>
      <c r="J23" s="224">
        <v>604.37303855570258</v>
      </c>
    </row>
    <row r="24" spans="1:10" x14ac:dyDescent="0.2">
      <c r="A24" s="112"/>
      <c r="B24" s="105" t="s">
        <v>264</v>
      </c>
      <c r="C24" s="106"/>
      <c r="D24" s="107"/>
      <c r="E24" s="119"/>
      <c r="F24" s="108"/>
      <c r="G24" s="108"/>
      <c r="H24" s="45"/>
      <c r="I24" s="235"/>
      <c r="J24" s="235"/>
    </row>
    <row r="25" spans="1:10" x14ac:dyDescent="0.2">
      <c r="A25" s="113" t="s">
        <v>94</v>
      </c>
      <c r="B25" s="110">
        <v>908525</v>
      </c>
      <c r="C25" s="25">
        <f t="shared" ref="C25:C29" si="7">B25-H25</f>
        <v>109408</v>
      </c>
      <c r="D25" s="111">
        <f t="shared" ref="D25:D29" si="8">C25/H25*100</f>
        <v>13.691111564389194</v>
      </c>
      <c r="E25" s="119">
        <f>IF(B25&lt;I25,-1,IF(B25&gt;J25,1,0))</f>
        <v>1</v>
      </c>
      <c r="F25" s="176">
        <f>+B25-F26</f>
        <v>0</v>
      </c>
      <c r="G25" s="176">
        <f>+C25-G26</f>
        <v>0</v>
      </c>
      <c r="H25" s="208">
        <v>799117</v>
      </c>
      <c r="I25" s="221">
        <v>746528.36324845895</v>
      </c>
      <c r="J25" s="221">
        <v>851705.63675154105</v>
      </c>
    </row>
    <row r="26" spans="1:10" x14ac:dyDescent="0.2">
      <c r="A26" s="112" t="s">
        <v>70</v>
      </c>
      <c r="B26" s="105">
        <v>155367</v>
      </c>
      <c r="C26" s="27">
        <f t="shared" si="7"/>
        <v>39147</v>
      </c>
      <c r="D26" s="107">
        <f t="shared" si="8"/>
        <v>33.683531233866802</v>
      </c>
      <c r="E26" s="119">
        <f>IF(B26&lt;I26,-1,IF(B26&gt;J26,1,0))</f>
        <v>1</v>
      </c>
      <c r="F26" s="105">
        <f>SUM(B26:B29)</f>
        <v>908525</v>
      </c>
      <c r="G26" s="105">
        <f>SUM(C26:C29)</f>
        <v>109408</v>
      </c>
      <c r="H26" s="45">
        <v>116220</v>
      </c>
      <c r="I26" s="224">
        <v>97743.281663103015</v>
      </c>
      <c r="J26" s="224">
        <v>134696.71833689697</v>
      </c>
    </row>
    <row r="27" spans="1:10" x14ac:dyDescent="0.2">
      <c r="A27" s="112" t="s">
        <v>60</v>
      </c>
      <c r="B27" s="105">
        <v>136359</v>
      </c>
      <c r="C27" s="27">
        <f t="shared" si="7"/>
        <v>1670</v>
      </c>
      <c r="D27" s="107">
        <f t="shared" si="8"/>
        <v>1.2398933840179971</v>
      </c>
      <c r="E27" s="119">
        <f>IF(B27&lt;I27,-1,IF(B27&gt;J27,1,0))</f>
        <v>0</v>
      </c>
      <c r="F27" s="108"/>
      <c r="G27" s="108"/>
      <c r="H27" s="99">
        <v>134689</v>
      </c>
      <c r="I27" s="224">
        <v>118444.97376824234</v>
      </c>
      <c r="J27" s="224">
        <v>150933.02623175766</v>
      </c>
    </row>
    <row r="28" spans="1:10" x14ac:dyDescent="0.2">
      <c r="A28" s="112" t="s">
        <v>4</v>
      </c>
      <c r="B28" s="105">
        <v>125062</v>
      </c>
      <c r="C28" s="27">
        <f t="shared" si="7"/>
        <v>29972</v>
      </c>
      <c r="D28" s="107">
        <f t="shared" si="8"/>
        <v>31.519612998212221</v>
      </c>
      <c r="E28" s="119">
        <f>IF(B28&lt;I28,-1,IF(B28&gt;J28,1,0))</f>
        <v>1</v>
      </c>
      <c r="F28" s="108"/>
      <c r="G28" s="108"/>
      <c r="H28" s="45">
        <v>95090</v>
      </c>
      <c r="I28" s="224">
        <v>74204.731688509899</v>
      </c>
      <c r="J28" s="224">
        <v>115975.2683114901</v>
      </c>
    </row>
    <row r="29" spans="1:10" ht="12" x14ac:dyDescent="0.2">
      <c r="A29" s="112" t="s">
        <v>126</v>
      </c>
      <c r="B29" s="105">
        <v>491737</v>
      </c>
      <c r="C29" s="27">
        <f t="shared" si="7"/>
        <v>38619</v>
      </c>
      <c r="D29" s="107">
        <f t="shared" si="8"/>
        <v>8.5229454579160393</v>
      </c>
      <c r="E29" s="119">
        <f>IF(B29&lt;I29,-1,IF(B29&gt;J29,1,0))</f>
        <v>0</v>
      </c>
      <c r="F29" s="108"/>
      <c r="G29" s="108"/>
      <c r="H29" s="45">
        <v>453118</v>
      </c>
      <c r="I29" s="224">
        <v>411435.14815747977</v>
      </c>
      <c r="J29" s="224">
        <v>494800.85184252023</v>
      </c>
    </row>
    <row r="30" spans="1:10" x14ac:dyDescent="0.2">
      <c r="A30" s="112"/>
      <c r="B30" s="105" t="s">
        <v>264</v>
      </c>
      <c r="C30" s="106"/>
      <c r="D30" s="107"/>
      <c r="E30" s="119"/>
      <c r="F30" s="108"/>
      <c r="G30" s="108"/>
      <c r="H30" s="45"/>
      <c r="I30" s="231"/>
      <c r="J30" s="231"/>
    </row>
    <row r="31" spans="1:10" ht="12" x14ac:dyDescent="0.2">
      <c r="A31" s="24" t="s">
        <v>127</v>
      </c>
      <c r="B31" s="110">
        <v>908525</v>
      </c>
      <c r="C31" s="25">
        <f t="shared" ref="C31:C36" si="9">B31-H31</f>
        <v>109408</v>
      </c>
      <c r="D31" s="111">
        <f t="shared" ref="D31:D36" si="10">C31/H31*100</f>
        <v>13.691111564389194</v>
      </c>
      <c r="E31" s="119">
        <f t="shared" ref="E31:E35" si="11">IF(B31&lt;I31,-1,IF(B31&gt;J31,1,0))</f>
        <v>1</v>
      </c>
      <c r="F31" s="176">
        <f>+B31-F32</f>
        <v>0</v>
      </c>
      <c r="G31" s="176">
        <f>+C31-G32</f>
        <v>0</v>
      </c>
      <c r="H31" s="208">
        <v>799117</v>
      </c>
      <c r="I31" s="221">
        <v>746528.36324845895</v>
      </c>
      <c r="J31" s="221">
        <v>851705.63675154105</v>
      </c>
    </row>
    <row r="32" spans="1:10" x14ac:dyDescent="0.2">
      <c r="A32" s="26" t="s">
        <v>95</v>
      </c>
      <c r="B32" s="105">
        <v>115455</v>
      </c>
      <c r="C32" s="27">
        <f t="shared" si="9"/>
        <v>10124</v>
      </c>
      <c r="D32" s="107">
        <f t="shared" si="10"/>
        <v>9.6116053203710212</v>
      </c>
      <c r="E32" s="119">
        <f t="shared" si="11"/>
        <v>0</v>
      </c>
      <c r="F32" s="105">
        <f>SUM(B32:B36)</f>
        <v>908525</v>
      </c>
      <c r="G32" s="105">
        <f>SUM(C32:C36)</f>
        <v>109408</v>
      </c>
      <c r="H32" s="45">
        <v>105331</v>
      </c>
      <c r="I32" s="224">
        <v>89138.880629849111</v>
      </c>
      <c r="J32" s="224">
        <v>121523.11937015089</v>
      </c>
    </row>
    <row r="33" spans="1:10" x14ac:dyDescent="0.2">
      <c r="A33" s="26" t="s">
        <v>96</v>
      </c>
      <c r="B33" s="105">
        <v>484680</v>
      </c>
      <c r="C33" s="27">
        <f t="shared" si="9"/>
        <v>88665</v>
      </c>
      <c r="D33" s="107">
        <f t="shared" si="10"/>
        <v>22.389303435475931</v>
      </c>
      <c r="E33" s="119">
        <f t="shared" si="11"/>
        <v>1</v>
      </c>
      <c r="F33" s="108"/>
      <c r="G33" s="108"/>
      <c r="H33" s="45">
        <v>396015</v>
      </c>
      <c r="I33" s="224">
        <v>359005.4458661016</v>
      </c>
      <c r="J33" s="224">
        <v>433024.5541338984</v>
      </c>
    </row>
    <row r="34" spans="1:10" x14ac:dyDescent="0.2">
      <c r="A34" s="26" t="s">
        <v>97</v>
      </c>
      <c r="B34" s="105">
        <v>152863</v>
      </c>
      <c r="C34" s="27">
        <f t="shared" si="9"/>
        <v>-13560</v>
      </c>
      <c r="D34" s="107">
        <f t="shared" si="10"/>
        <v>-8.1479122477061452</v>
      </c>
      <c r="E34" s="119">
        <f t="shared" si="11"/>
        <v>0</v>
      </c>
      <c r="F34" s="108"/>
      <c r="G34" s="108"/>
      <c r="H34" s="45">
        <v>166423</v>
      </c>
      <c r="I34" s="224">
        <v>142213.98820422121</v>
      </c>
      <c r="J34" s="224">
        <v>190632.01179577879</v>
      </c>
    </row>
    <row r="35" spans="1:10" x14ac:dyDescent="0.2">
      <c r="A35" s="26" t="s">
        <v>98</v>
      </c>
      <c r="B35" s="105">
        <v>61155</v>
      </c>
      <c r="C35" s="27">
        <f t="shared" si="9"/>
        <v>24109</v>
      </c>
      <c r="D35" s="107">
        <f t="shared" si="10"/>
        <v>65.078550990660261</v>
      </c>
      <c r="E35" s="119">
        <f t="shared" si="11"/>
        <v>1</v>
      </c>
      <c r="F35" s="108"/>
      <c r="G35" s="108"/>
      <c r="H35" s="45">
        <v>37046</v>
      </c>
      <c r="I35" s="224">
        <v>26144.991870871814</v>
      </c>
      <c r="J35" s="224">
        <v>47947.008129128182</v>
      </c>
    </row>
    <row r="36" spans="1:10" x14ac:dyDescent="0.2">
      <c r="A36" s="26" t="s">
        <v>10</v>
      </c>
      <c r="B36" s="105">
        <v>94372</v>
      </c>
      <c r="C36" s="27">
        <f t="shared" si="9"/>
        <v>70</v>
      </c>
      <c r="D36" s="107">
        <f t="shared" si="10"/>
        <v>7.4229602765582922E-2</v>
      </c>
      <c r="E36" s="119">
        <v>0</v>
      </c>
      <c r="F36" s="108"/>
      <c r="G36" s="108"/>
      <c r="H36" s="45">
        <v>94302</v>
      </c>
      <c r="I36" s="224">
        <v>77703.381412827308</v>
      </c>
      <c r="J36" s="224">
        <v>110900.61858717269</v>
      </c>
    </row>
    <row r="37" spans="1:10" x14ac:dyDescent="0.2">
      <c r="A37" s="26"/>
      <c r="B37" s="105" t="s">
        <v>264</v>
      </c>
      <c r="C37" s="45"/>
      <c r="D37" s="107"/>
      <c r="E37" s="119"/>
      <c r="F37" s="108"/>
      <c r="G37" s="108"/>
      <c r="I37" s="23"/>
      <c r="J37" s="23"/>
    </row>
    <row r="38" spans="1:10" x14ac:dyDescent="0.2">
      <c r="A38" s="24" t="s">
        <v>99</v>
      </c>
      <c r="B38" s="105" t="s">
        <v>264</v>
      </c>
      <c r="C38" s="45"/>
      <c r="D38" s="107"/>
      <c r="E38" s="119"/>
      <c r="F38" s="108"/>
      <c r="G38" s="108"/>
      <c r="I38" s="23"/>
      <c r="J38" s="23"/>
    </row>
    <row r="39" spans="1:10" x14ac:dyDescent="0.2">
      <c r="A39" s="26" t="s">
        <v>55</v>
      </c>
      <c r="B39" s="114">
        <v>82.567238105720804</v>
      </c>
      <c r="C39" s="115">
        <f t="shared" ref="C39:C42" si="12">B39-H39</f>
        <v>-0.51421304598788709</v>
      </c>
      <c r="D39" s="115">
        <f t="shared" ref="D39:D42" si="13">C39/H39*100</f>
        <v>-0.61892641360936507</v>
      </c>
      <c r="E39" s="119">
        <f>IF(B39&lt;I39,-1,IF(B39&gt;J39,1,0))</f>
        <v>0</v>
      </c>
      <c r="F39" s="108"/>
      <c r="G39" s="108"/>
      <c r="H39" s="46">
        <v>83.081451151708691</v>
      </c>
      <c r="I39" s="68">
        <v>80.545418170793994</v>
      </c>
      <c r="J39" s="68">
        <v>85.617484132623403</v>
      </c>
    </row>
    <row r="40" spans="1:10" x14ac:dyDescent="0.2">
      <c r="A40" s="26" t="s">
        <v>77</v>
      </c>
      <c r="B40" s="114">
        <v>6.9643653174100875</v>
      </c>
      <c r="C40" s="115">
        <f t="shared" si="12"/>
        <v>-11.139616953020898</v>
      </c>
      <c r="D40" s="115">
        <f t="shared" si="13"/>
        <v>-61.531307237386656</v>
      </c>
      <c r="E40" s="119">
        <f>IF(B40&lt;I40,-1,IF(B40&gt;J40,1,0))</f>
        <v>-1</v>
      </c>
      <c r="F40" s="108"/>
      <c r="G40" s="108"/>
      <c r="H40" s="71">
        <v>18.103982270430986</v>
      </c>
      <c r="I40" s="68">
        <v>15.280626057882335</v>
      </c>
      <c r="J40" s="68">
        <v>20.927338482979639</v>
      </c>
    </row>
    <row r="41" spans="1:10" ht="20.399999999999999" x14ac:dyDescent="0.2">
      <c r="A41" s="26" t="s">
        <v>100</v>
      </c>
      <c r="B41" s="114">
        <v>9.282188162130927</v>
      </c>
      <c r="C41" s="115">
        <f t="shared" si="12"/>
        <v>1.2051481291945745</v>
      </c>
      <c r="D41" s="115">
        <f t="shared" si="13"/>
        <v>14.920665544311424</v>
      </c>
      <c r="E41" s="119">
        <f>IF(B41&lt;I41,-1,IF(B41&gt;J41,1,0))</f>
        <v>0</v>
      </c>
      <c r="F41" s="108"/>
      <c r="G41" s="108"/>
      <c r="H41" s="303">
        <v>8.0770400329363525</v>
      </c>
      <c r="I41" s="304">
        <v>6.6574096143856227</v>
      </c>
      <c r="J41" s="304">
        <v>9.4966704514870823</v>
      </c>
    </row>
    <row r="42" spans="1:10" x14ac:dyDescent="0.2">
      <c r="A42" s="26" t="s">
        <v>101</v>
      </c>
      <c r="B42" s="114">
        <v>31.424561789714094</v>
      </c>
      <c r="C42" s="115">
        <f t="shared" si="12"/>
        <v>10.784154940654442</v>
      </c>
      <c r="D42" s="115">
        <f t="shared" si="13"/>
        <v>52.247782805433182</v>
      </c>
      <c r="E42" s="119">
        <f>IF(B42&lt;I42,-1,IF(B42&gt;J42,1,0))</f>
        <v>1</v>
      </c>
      <c r="F42" s="108"/>
      <c r="G42" s="108"/>
      <c r="H42" s="46">
        <v>20.640406849059652</v>
      </c>
      <c r="I42" s="68">
        <v>18.044874289379031</v>
      </c>
      <c r="J42" s="68">
        <v>23.235939408740268</v>
      </c>
    </row>
    <row r="43" spans="1:10" x14ac:dyDescent="0.2">
      <c r="A43" s="26"/>
      <c r="B43" s="105" t="s">
        <v>264</v>
      </c>
      <c r="C43" s="45"/>
      <c r="D43" s="107"/>
      <c r="E43" s="119"/>
      <c r="F43" s="108"/>
      <c r="G43" s="108"/>
      <c r="H43" s="46"/>
      <c r="I43" s="23"/>
      <c r="J43" s="23"/>
    </row>
    <row r="44" spans="1:10" x14ac:dyDescent="0.2">
      <c r="A44" s="101" t="s">
        <v>102</v>
      </c>
      <c r="B44" s="102">
        <v>363719</v>
      </c>
      <c r="C44" s="13">
        <f>B44-H44</f>
        <v>-2878</v>
      </c>
      <c r="D44" s="103">
        <f>C44/H44*100</f>
        <v>-0.78505825197696644</v>
      </c>
      <c r="E44" s="118">
        <f>IF(B44&lt;I44,-1,IF(B44&gt;J44,1,0))</f>
        <v>0</v>
      </c>
      <c r="F44" s="15"/>
      <c r="G44" s="15"/>
      <c r="H44" s="208">
        <v>366597</v>
      </c>
      <c r="I44" s="221">
        <v>321428.8989409366</v>
      </c>
      <c r="J44" s="221">
        <v>411765.1010590634</v>
      </c>
    </row>
    <row r="45" spans="1:10" x14ac:dyDescent="0.2">
      <c r="A45" s="104"/>
      <c r="B45" s="105" t="s">
        <v>264</v>
      </c>
      <c r="C45" s="106"/>
      <c r="D45" s="107"/>
      <c r="E45" s="119"/>
      <c r="F45" s="108"/>
      <c r="G45" s="108"/>
      <c r="H45" s="45"/>
      <c r="I45" s="231"/>
      <c r="J45" s="231"/>
    </row>
    <row r="46" spans="1:10" x14ac:dyDescent="0.2">
      <c r="A46" s="113" t="s">
        <v>103</v>
      </c>
      <c r="B46" s="110">
        <v>363719</v>
      </c>
      <c r="C46" s="25">
        <f t="shared" ref="C46:C48" si="14">B46-H46</f>
        <v>-2878</v>
      </c>
      <c r="D46" s="111">
        <f t="shared" ref="D46:D48" si="15">C46/H46*100</f>
        <v>-0.78505825197696644</v>
      </c>
      <c r="E46" s="119">
        <f>IF(B46&lt;I46,-1,IF(B46&gt;J46,1,0))</f>
        <v>0</v>
      </c>
      <c r="F46" s="176">
        <f>+B46-F47</f>
        <v>0</v>
      </c>
      <c r="G46" s="176">
        <f>+C46-G47</f>
        <v>0</v>
      </c>
      <c r="H46" s="208">
        <v>366597</v>
      </c>
      <c r="I46" s="221">
        <v>321428.8989409366</v>
      </c>
      <c r="J46" s="221">
        <v>411765.1010590634</v>
      </c>
    </row>
    <row r="47" spans="1:10" x14ac:dyDescent="0.2">
      <c r="A47" s="112" t="s">
        <v>104</v>
      </c>
      <c r="B47" s="105">
        <v>26963</v>
      </c>
      <c r="C47" s="27">
        <f t="shared" si="14"/>
        <v>-3759</v>
      </c>
      <c r="D47" s="107">
        <f t="shared" si="15"/>
        <v>-12.235531540915305</v>
      </c>
      <c r="E47" s="119">
        <f>IF(B47&lt;I47,-1,IF(B47&gt;J47,1,0))</f>
        <v>0</v>
      </c>
      <c r="F47" s="105">
        <f>SUM(B47:B48)</f>
        <v>363719</v>
      </c>
      <c r="G47" s="105">
        <f>SUM(C47:C48)</f>
        <v>-2878</v>
      </c>
      <c r="H47" s="45">
        <v>30722</v>
      </c>
      <c r="I47" s="224">
        <v>22332.769726936847</v>
      </c>
      <c r="J47" s="224">
        <v>39111.230273063149</v>
      </c>
    </row>
    <row r="48" spans="1:10" x14ac:dyDescent="0.2">
      <c r="A48" s="112" t="s">
        <v>105</v>
      </c>
      <c r="B48" s="105">
        <v>336756</v>
      </c>
      <c r="C48" s="27">
        <f t="shared" si="14"/>
        <v>881</v>
      </c>
      <c r="D48" s="107">
        <f t="shared" si="15"/>
        <v>0.26229996278377371</v>
      </c>
      <c r="E48" s="119">
        <f>IF(B48&lt;I48,-1,IF(B48&gt;J48,1,0))</f>
        <v>0</v>
      </c>
      <c r="F48" s="108"/>
      <c r="G48" s="108"/>
      <c r="H48" s="99">
        <v>335875</v>
      </c>
      <c r="I48" s="224">
        <v>296855.57772221649</v>
      </c>
      <c r="J48" s="224">
        <v>374894.42227778351</v>
      </c>
    </row>
    <row r="49" spans="1:10" x14ac:dyDescent="0.2">
      <c r="A49" s="112"/>
      <c r="B49" s="105" t="s">
        <v>264</v>
      </c>
      <c r="C49" s="106"/>
      <c r="D49" s="107"/>
      <c r="E49" s="119"/>
      <c r="F49" s="108"/>
      <c r="G49" s="108"/>
      <c r="H49" s="99"/>
      <c r="I49" s="236"/>
      <c r="J49" s="236"/>
    </row>
    <row r="50" spans="1:10" x14ac:dyDescent="0.2">
      <c r="A50" s="113" t="s">
        <v>106</v>
      </c>
      <c r="B50" s="110">
        <v>363719</v>
      </c>
      <c r="C50" s="25">
        <f t="shared" ref="C50:C52" si="16">B50-H50</f>
        <v>-2878</v>
      </c>
      <c r="D50" s="111">
        <f t="shared" ref="D50:D52" si="17">C50/H50*100</f>
        <v>-0.78505825197696644</v>
      </c>
      <c r="E50" s="119">
        <f>IF(B50&lt;I50,-1,IF(B50&gt;J50,1,0))</f>
        <v>0</v>
      </c>
      <c r="F50" s="108"/>
      <c r="G50" s="108"/>
      <c r="H50" s="208">
        <v>366597</v>
      </c>
      <c r="I50" s="221">
        <v>321428.8989409366</v>
      </c>
      <c r="J50" s="221">
        <v>411765.1010590634</v>
      </c>
    </row>
    <row r="51" spans="1:10" x14ac:dyDescent="0.2">
      <c r="A51" s="112" t="s">
        <v>23</v>
      </c>
      <c r="B51" s="105">
        <v>189052</v>
      </c>
      <c r="C51" s="27">
        <f t="shared" si="16"/>
        <v>-4169</v>
      </c>
      <c r="D51" s="107">
        <f t="shared" si="17"/>
        <v>-2.1576329695012446</v>
      </c>
      <c r="E51" s="119">
        <f>IF(B51&lt;I51,-1,IF(B51&gt;J51,1,0))</f>
        <v>0</v>
      </c>
      <c r="F51" s="176">
        <f>+B50-F52</f>
        <v>0</v>
      </c>
      <c r="G51" s="176">
        <f>+C50-G52</f>
        <v>0</v>
      </c>
      <c r="H51" s="99">
        <v>193221</v>
      </c>
      <c r="I51" s="224">
        <v>156941.80131291188</v>
      </c>
      <c r="J51" s="224">
        <v>229500.19868708812</v>
      </c>
    </row>
    <row r="52" spans="1:10" x14ac:dyDescent="0.2">
      <c r="A52" s="112" t="s">
        <v>24</v>
      </c>
      <c r="B52" s="105">
        <v>174667</v>
      </c>
      <c r="C52" s="27">
        <f t="shared" si="16"/>
        <v>1291</v>
      </c>
      <c r="D52" s="107">
        <f t="shared" si="17"/>
        <v>0.74462440014765596</v>
      </c>
      <c r="E52" s="119">
        <f>IF(B52&lt;I52,-1,IF(B52&gt;J52,1,0))</f>
        <v>0</v>
      </c>
      <c r="F52" s="105">
        <f>SUM(B51:B52)</f>
        <v>363719</v>
      </c>
      <c r="G52" s="105">
        <f>SUM(C51:C52)</f>
        <v>-2878</v>
      </c>
      <c r="H52" s="99">
        <v>173376</v>
      </c>
      <c r="I52" s="224">
        <v>148339.42423952662</v>
      </c>
      <c r="J52" s="224">
        <v>198412.57576047338</v>
      </c>
    </row>
    <row r="53" spans="1:10" x14ac:dyDescent="0.2">
      <c r="A53" s="112"/>
      <c r="B53" s="105" t="s">
        <v>264</v>
      </c>
      <c r="C53" s="106"/>
      <c r="D53" s="107"/>
      <c r="E53" s="119"/>
      <c r="F53" s="108"/>
      <c r="G53" s="108"/>
      <c r="H53" s="99"/>
      <c r="I53" s="236"/>
      <c r="J53" s="236"/>
    </row>
    <row r="54" spans="1:10" ht="12" x14ac:dyDescent="0.2">
      <c r="A54" s="113" t="s">
        <v>128</v>
      </c>
      <c r="B54" s="110">
        <v>363719</v>
      </c>
      <c r="C54" s="25">
        <f t="shared" ref="C54:C59" si="18">B54-H54</f>
        <v>-2878</v>
      </c>
      <c r="D54" s="111">
        <f t="shared" ref="D54:D59" si="19">C54/H54*100</f>
        <v>-0.78505825197696644</v>
      </c>
      <c r="E54" s="119">
        <f t="shared" ref="E54:E58" si="20">IF(B54&lt;I54,-1,IF(B54&gt;J54,1,0))</f>
        <v>0</v>
      </c>
      <c r="F54" s="108"/>
      <c r="G54" s="108"/>
      <c r="H54" s="208">
        <v>366597</v>
      </c>
      <c r="I54" s="221">
        <v>321428.8989409366</v>
      </c>
      <c r="J54" s="221">
        <v>411765.1010590634</v>
      </c>
    </row>
    <row r="55" spans="1:10" s="280" customFormat="1" x14ac:dyDescent="0.2">
      <c r="A55" s="112" t="s">
        <v>90</v>
      </c>
      <c r="B55" s="105">
        <v>16992</v>
      </c>
      <c r="C55" s="27">
        <f t="shared" si="18"/>
        <v>-37603</v>
      </c>
      <c r="D55" s="139">
        <f t="shared" si="19"/>
        <v>-68.87627072076198</v>
      </c>
      <c r="E55" s="140">
        <v>0</v>
      </c>
      <c r="F55" s="315">
        <f>+B54-F56</f>
        <v>0</v>
      </c>
      <c r="G55" s="315">
        <f>+C54-G56</f>
        <v>0</v>
      </c>
      <c r="H55" s="278">
        <v>54595</v>
      </c>
      <c r="I55" s="279">
        <v>33441.222403123356</v>
      </c>
      <c r="J55" s="279">
        <v>75748.777596876636</v>
      </c>
    </row>
    <row r="56" spans="1:10" s="257" customFormat="1" x14ac:dyDescent="0.2">
      <c r="A56" s="112" t="s">
        <v>91</v>
      </c>
      <c r="B56" s="105">
        <v>145823</v>
      </c>
      <c r="C56" s="27">
        <f t="shared" si="18"/>
        <v>-22390</v>
      </c>
      <c r="D56" s="139">
        <f t="shared" si="19"/>
        <v>-13.310505133372569</v>
      </c>
      <c r="E56" s="140">
        <f t="shared" si="20"/>
        <v>0</v>
      </c>
      <c r="F56" s="105">
        <f>SUM(B55:B59)</f>
        <v>363719</v>
      </c>
      <c r="G56" s="105">
        <f>SUM(C55:C59)</f>
        <v>-2878</v>
      </c>
      <c r="H56" s="99">
        <v>168213</v>
      </c>
      <c r="I56" s="224">
        <v>144589.96035815473</v>
      </c>
      <c r="J56" s="224">
        <v>191836.03964184527</v>
      </c>
    </row>
    <row r="57" spans="1:10" s="257" customFormat="1" x14ac:dyDescent="0.2">
      <c r="A57" s="112" t="s">
        <v>92</v>
      </c>
      <c r="B57" s="105">
        <v>97613</v>
      </c>
      <c r="C57" s="27">
        <f t="shared" si="18"/>
        <v>22494</v>
      </c>
      <c r="D57" s="139">
        <f t="shared" si="19"/>
        <v>29.944488078914787</v>
      </c>
      <c r="E57" s="140">
        <f t="shared" si="20"/>
        <v>1</v>
      </c>
      <c r="F57" s="22"/>
      <c r="G57" s="22"/>
      <c r="H57" s="99">
        <v>75119</v>
      </c>
      <c r="I57" s="224">
        <v>61232.002229245292</v>
      </c>
      <c r="J57" s="224">
        <v>89005.997770754708</v>
      </c>
    </row>
    <row r="58" spans="1:10" s="257" customFormat="1" x14ac:dyDescent="0.2">
      <c r="A58" s="112" t="s">
        <v>93</v>
      </c>
      <c r="B58" s="105">
        <v>102947</v>
      </c>
      <c r="C58" s="27">
        <f t="shared" si="18"/>
        <v>34370</v>
      </c>
      <c r="D58" s="139">
        <f t="shared" si="19"/>
        <v>50.11884451055019</v>
      </c>
      <c r="E58" s="140">
        <f t="shared" si="20"/>
        <v>1</v>
      </c>
      <c r="F58" s="22"/>
      <c r="G58" s="22"/>
      <c r="H58" s="99">
        <v>68577</v>
      </c>
      <c r="I58" s="224">
        <v>54929.616723379659</v>
      </c>
      <c r="J58" s="224">
        <v>82224.383276620341</v>
      </c>
    </row>
    <row r="59" spans="1:10" s="257" customFormat="1" x14ac:dyDescent="0.2">
      <c r="A59" s="112" t="s">
        <v>10</v>
      </c>
      <c r="B59" s="105">
        <v>344</v>
      </c>
      <c r="C59" s="27">
        <f t="shared" si="18"/>
        <v>251</v>
      </c>
      <c r="D59" s="139">
        <f t="shared" si="19"/>
        <v>269.89247311827955</v>
      </c>
      <c r="E59" s="140">
        <v>0</v>
      </c>
      <c r="F59" s="22"/>
      <c r="G59" s="22"/>
      <c r="H59" s="99">
        <v>93</v>
      </c>
      <c r="I59" s="224" t="s">
        <v>168</v>
      </c>
      <c r="J59" s="224" t="s">
        <v>168</v>
      </c>
    </row>
    <row r="60" spans="1:10" s="257" customFormat="1" x14ac:dyDescent="0.2">
      <c r="A60" s="112"/>
      <c r="B60" s="154" t="s">
        <v>264</v>
      </c>
      <c r="C60" s="29"/>
      <c r="D60" s="139"/>
      <c r="E60" s="140"/>
      <c r="F60" s="22"/>
      <c r="G60" s="22"/>
      <c r="H60" s="99"/>
      <c r="I60" s="236"/>
      <c r="J60" s="236"/>
    </row>
    <row r="61" spans="1:10" s="257" customFormat="1" x14ac:dyDescent="0.2">
      <c r="A61" s="113" t="s">
        <v>107</v>
      </c>
      <c r="B61" s="110">
        <v>363719</v>
      </c>
      <c r="C61" s="25">
        <f t="shared" ref="C61:C65" si="21">B61-H61</f>
        <v>-2878</v>
      </c>
      <c r="D61" s="192">
        <f t="shared" ref="D61:D65" si="22">C61/H61*100</f>
        <v>-0.78505825197696644</v>
      </c>
      <c r="E61" s="140">
        <f>IF(B61&lt;I61,-1,IF(B61&gt;J61,1,0))</f>
        <v>0</v>
      </c>
      <c r="F61" s="22"/>
      <c r="G61" s="22"/>
      <c r="H61" s="208">
        <v>366597</v>
      </c>
      <c r="I61" s="221">
        <v>321428.8989409366</v>
      </c>
      <c r="J61" s="221">
        <v>411765.1010590634</v>
      </c>
    </row>
    <row r="62" spans="1:10" s="257" customFormat="1" x14ac:dyDescent="0.2">
      <c r="A62" s="112" t="s">
        <v>70</v>
      </c>
      <c r="B62" s="105">
        <v>66452</v>
      </c>
      <c r="C62" s="27">
        <f t="shared" si="21"/>
        <v>-480</v>
      </c>
      <c r="D62" s="139">
        <f t="shared" si="22"/>
        <v>-0.71714575987569473</v>
      </c>
      <c r="E62" s="140">
        <f>IF(B62&lt;I62,-1,IF(B62&gt;J62,1,0))</f>
        <v>0</v>
      </c>
      <c r="F62" s="176">
        <f>+B61-F63</f>
        <v>0</v>
      </c>
      <c r="G62" s="176">
        <f>+C61-G63</f>
        <v>0</v>
      </c>
      <c r="H62" s="99">
        <v>66932</v>
      </c>
      <c r="I62" s="224">
        <v>52983.962943601924</v>
      </c>
      <c r="J62" s="224">
        <v>80880.037056398083</v>
      </c>
    </row>
    <row r="63" spans="1:10" s="257" customFormat="1" x14ac:dyDescent="0.2">
      <c r="A63" s="112" t="s">
        <v>60</v>
      </c>
      <c r="B63" s="105">
        <v>57821</v>
      </c>
      <c r="C63" s="27">
        <f t="shared" si="21"/>
        <v>-6350</v>
      </c>
      <c r="D63" s="139">
        <f t="shared" si="22"/>
        <v>-9.8954356329182964</v>
      </c>
      <c r="E63" s="140">
        <f>IF(B63&lt;I63,-1,IF(B63&gt;J63,1,0))</f>
        <v>0</v>
      </c>
      <c r="F63" s="105">
        <f>SUM(B62:B65)</f>
        <v>363719</v>
      </c>
      <c r="G63" s="105">
        <f>SUM(C62:C65)</f>
        <v>-2878</v>
      </c>
      <c r="H63" s="99">
        <v>64171</v>
      </c>
      <c r="I63" s="224">
        <v>53758.988132479877</v>
      </c>
      <c r="J63" s="224">
        <v>74583.011867520123</v>
      </c>
    </row>
    <row r="64" spans="1:10" s="257" customFormat="1" x14ac:dyDescent="0.2">
      <c r="A64" s="112" t="s">
        <v>5</v>
      </c>
      <c r="B64" s="105">
        <v>52186</v>
      </c>
      <c r="C64" s="27">
        <f t="shared" si="21"/>
        <v>-1186</v>
      </c>
      <c r="D64" s="139">
        <f t="shared" si="22"/>
        <v>-2.2221389492617849</v>
      </c>
      <c r="E64" s="140">
        <f>IF(B64&lt;I64,-1,IF(B64&gt;J64,1,0))</f>
        <v>0</v>
      </c>
      <c r="F64" s="22"/>
      <c r="G64" s="22"/>
      <c r="H64" s="99">
        <v>53372</v>
      </c>
      <c r="I64" s="224">
        <v>36402.677944148847</v>
      </c>
      <c r="J64" s="224">
        <v>70341.322055851153</v>
      </c>
    </row>
    <row r="65" spans="1:10" s="257" customFormat="1" ht="12" x14ac:dyDescent="0.2">
      <c r="A65" s="112" t="s">
        <v>126</v>
      </c>
      <c r="B65" s="105">
        <v>187260</v>
      </c>
      <c r="C65" s="27">
        <f t="shared" si="21"/>
        <v>5138</v>
      </c>
      <c r="D65" s="139">
        <f t="shared" si="22"/>
        <v>2.8211857985306552</v>
      </c>
      <c r="E65" s="140">
        <f>IF(B65&lt;I65,-1,IF(B65&gt;J65,1,0))</f>
        <v>0</v>
      </c>
      <c r="F65" s="22"/>
      <c r="G65" s="22"/>
      <c r="H65" s="99">
        <v>182122</v>
      </c>
      <c r="I65" s="224">
        <v>152399.92080068748</v>
      </c>
      <c r="J65" s="224">
        <v>211844.07919931252</v>
      </c>
    </row>
    <row r="66" spans="1:10" s="257" customFormat="1" x14ac:dyDescent="0.2">
      <c r="A66" s="112"/>
      <c r="B66" s="154" t="s">
        <v>264</v>
      </c>
      <c r="C66" s="29"/>
      <c r="D66" s="139"/>
      <c r="E66" s="140"/>
      <c r="F66" s="22"/>
      <c r="G66" s="22"/>
      <c r="H66" s="99"/>
      <c r="I66" s="236"/>
      <c r="J66" s="236"/>
    </row>
    <row r="67" spans="1:10" s="257" customFormat="1" ht="12" x14ac:dyDescent="0.2">
      <c r="A67" s="24" t="s">
        <v>130</v>
      </c>
      <c r="B67" s="110">
        <v>363719</v>
      </c>
      <c r="C67" s="25">
        <f t="shared" ref="C67:C72" si="23">B67-H67</f>
        <v>-2878</v>
      </c>
      <c r="D67" s="192">
        <f t="shared" ref="D67:D72" si="24">C67/H67*100</f>
        <v>-0.78505825197696644</v>
      </c>
      <c r="E67" s="140">
        <f t="shared" ref="E67:E71" si="25">IF(B67&lt;I67,-1,IF(B67&gt;J67,1,0))</f>
        <v>0</v>
      </c>
      <c r="F67" s="22"/>
      <c r="G67" s="22"/>
      <c r="H67" s="208">
        <v>366597</v>
      </c>
      <c r="I67" s="221">
        <v>321428.8989409366</v>
      </c>
      <c r="J67" s="221">
        <v>411765.1010590634</v>
      </c>
    </row>
    <row r="68" spans="1:10" s="257" customFormat="1" x14ac:dyDescent="0.2">
      <c r="A68" s="26" t="s">
        <v>95</v>
      </c>
      <c r="B68" s="105">
        <v>186787</v>
      </c>
      <c r="C68" s="27">
        <f t="shared" si="23"/>
        <v>-17293</v>
      </c>
      <c r="D68" s="139">
        <f t="shared" si="24"/>
        <v>-8.4736377891023125</v>
      </c>
      <c r="E68" s="140">
        <f t="shared" si="25"/>
        <v>0</v>
      </c>
      <c r="F68" s="176">
        <f>+B67-F69</f>
        <v>0</v>
      </c>
      <c r="G68" s="176">
        <f>+C67-G69</f>
        <v>0</v>
      </c>
      <c r="H68" s="99">
        <v>204080</v>
      </c>
      <c r="I68" s="224">
        <v>174032.6974930985</v>
      </c>
      <c r="J68" s="224">
        <v>234127.3025069015</v>
      </c>
    </row>
    <row r="69" spans="1:10" s="257" customFormat="1" x14ac:dyDescent="0.2">
      <c r="A69" s="26" t="s">
        <v>96</v>
      </c>
      <c r="B69" s="105">
        <v>121781</v>
      </c>
      <c r="C69" s="27">
        <f t="shared" si="23"/>
        <v>26392</v>
      </c>
      <c r="D69" s="139">
        <f t="shared" si="24"/>
        <v>27.667760433592971</v>
      </c>
      <c r="E69" s="140">
        <f t="shared" si="25"/>
        <v>1</v>
      </c>
      <c r="F69" s="105">
        <f>SUM(B68:B72)</f>
        <v>363719</v>
      </c>
      <c r="G69" s="105">
        <f>SUM(C68:C72)</f>
        <v>-2878</v>
      </c>
      <c r="H69" s="99">
        <v>95389</v>
      </c>
      <c r="I69" s="224">
        <v>72102.695125209546</v>
      </c>
      <c r="J69" s="224">
        <v>118675.30487479045</v>
      </c>
    </row>
    <row r="70" spans="1:10" s="257" customFormat="1" x14ac:dyDescent="0.2">
      <c r="A70" s="26" t="s">
        <v>97</v>
      </c>
      <c r="B70" s="105">
        <v>34930</v>
      </c>
      <c r="C70" s="27">
        <f t="shared" si="23"/>
        <v>-7598</v>
      </c>
      <c r="D70" s="139">
        <f t="shared" si="24"/>
        <v>-17.865876598946574</v>
      </c>
      <c r="E70" s="140">
        <f t="shared" si="25"/>
        <v>0</v>
      </c>
      <c r="F70" s="22"/>
      <c r="G70" s="22"/>
      <c r="H70" s="45">
        <v>42528</v>
      </c>
      <c r="I70" s="224">
        <v>30611.193353051778</v>
      </c>
      <c r="J70" s="224">
        <v>54444.806646948222</v>
      </c>
    </row>
    <row r="71" spans="1:10" s="280" customFormat="1" x14ac:dyDescent="0.2">
      <c r="A71" s="26" t="s">
        <v>98</v>
      </c>
      <c r="B71" s="105">
        <v>9569</v>
      </c>
      <c r="C71" s="27">
        <f t="shared" si="23"/>
        <v>5029</v>
      </c>
      <c r="D71" s="139">
        <f t="shared" si="24"/>
        <v>110.77092511013215</v>
      </c>
      <c r="E71" s="140">
        <f t="shared" si="25"/>
        <v>1</v>
      </c>
      <c r="F71" s="276"/>
      <c r="G71" s="276"/>
      <c r="H71" s="278">
        <v>4540</v>
      </c>
      <c r="I71" s="279">
        <v>1887.3660382022454</v>
      </c>
      <c r="J71" s="279">
        <v>7192.6339617977546</v>
      </c>
    </row>
    <row r="72" spans="1:10" s="257" customFormat="1" x14ac:dyDescent="0.2">
      <c r="A72" s="26" t="s">
        <v>10</v>
      </c>
      <c r="B72" s="105">
        <v>10652</v>
      </c>
      <c r="C72" s="27">
        <f t="shared" si="23"/>
        <v>-9408</v>
      </c>
      <c r="D72" s="139">
        <f t="shared" si="24"/>
        <v>-46.899302093718845</v>
      </c>
      <c r="E72" s="140">
        <v>0</v>
      </c>
      <c r="F72" s="22"/>
      <c r="G72" s="22"/>
      <c r="H72" s="45">
        <v>20060</v>
      </c>
      <c r="I72" s="224">
        <v>11442.092320625236</v>
      </c>
      <c r="J72" s="224">
        <v>28677.907679374766</v>
      </c>
    </row>
    <row r="73" spans="1:10" s="257" customFormat="1" x14ac:dyDescent="0.2">
      <c r="A73" s="26"/>
      <c r="B73" s="154" t="s">
        <v>264</v>
      </c>
      <c r="C73" s="99"/>
      <c r="D73" s="139"/>
      <c r="E73" s="140"/>
      <c r="F73" s="22"/>
      <c r="G73" s="22"/>
      <c r="H73" s="10"/>
      <c r="I73" s="35"/>
      <c r="J73" s="35"/>
    </row>
    <row r="74" spans="1:10" s="257" customFormat="1" x14ac:dyDescent="0.2">
      <c r="A74" s="24" t="s">
        <v>108</v>
      </c>
      <c r="B74" s="105" t="s">
        <v>264</v>
      </c>
      <c r="C74" s="99"/>
      <c r="D74" s="139"/>
      <c r="E74" s="140"/>
      <c r="F74" s="22"/>
      <c r="G74" s="22"/>
      <c r="H74" s="10"/>
      <c r="I74" s="35"/>
      <c r="J74" s="35"/>
    </row>
    <row r="75" spans="1:10" s="257" customFormat="1" x14ac:dyDescent="0.2">
      <c r="A75" s="26" t="s">
        <v>55</v>
      </c>
      <c r="B75" s="114">
        <v>48.022511884174321</v>
      </c>
      <c r="C75" s="115">
        <f t="shared" ref="C75:C78" si="26">B75-H75</f>
        <v>0.72916251142986255</v>
      </c>
      <c r="D75" s="115">
        <f t="shared" ref="D75:D78" si="27">C75/H75*100</f>
        <v>1.5417865748584194</v>
      </c>
      <c r="E75" s="140">
        <f>IF(B75&lt;I75,-1,IF(B75&gt;J75,1,0))</f>
        <v>0</v>
      </c>
      <c r="F75" s="22"/>
      <c r="G75" s="22"/>
      <c r="H75" s="68">
        <v>47.293349372744458</v>
      </c>
      <c r="I75" s="68">
        <v>40.66162679010904</v>
      </c>
      <c r="J75" s="68">
        <v>53.925071955379877</v>
      </c>
    </row>
    <row r="76" spans="1:10" s="257" customFormat="1" x14ac:dyDescent="0.2">
      <c r="A76" s="26" t="s">
        <v>77</v>
      </c>
      <c r="B76" s="114">
        <v>22.777748756595066</v>
      </c>
      <c r="C76" s="115">
        <f t="shared" si="26"/>
        <v>-17.702942574757891</v>
      </c>
      <c r="D76" s="115">
        <f t="shared" si="27"/>
        <v>-43.731818782073695</v>
      </c>
      <c r="E76" s="140">
        <f>IF(B76&lt;I76,-1,IF(B76&gt;J76,1,0))</f>
        <v>-1</v>
      </c>
      <c r="F76" s="22"/>
      <c r="G76" s="22"/>
      <c r="H76" s="68">
        <v>40.480691331352958</v>
      </c>
      <c r="I76" s="68">
        <v>35.292643253769079</v>
      </c>
      <c r="J76" s="68">
        <v>45.668739408936837</v>
      </c>
    </row>
    <row r="77" spans="1:10" s="257" customFormat="1" ht="20.399999999999999" x14ac:dyDescent="0.2">
      <c r="A77" s="316" t="s">
        <v>100</v>
      </c>
      <c r="B77" s="114">
        <v>28.427989739331739</v>
      </c>
      <c r="C77" s="115">
        <f t="shared" si="26"/>
        <v>3.1781922778140519</v>
      </c>
      <c r="D77" s="115">
        <f t="shared" si="27"/>
        <v>12.587001074594047</v>
      </c>
      <c r="E77" s="140">
        <f>IF(B77&lt;I77,-1,IF(B77&gt;J77,1,0))</f>
        <v>0</v>
      </c>
      <c r="F77" s="22"/>
      <c r="G77" s="22"/>
      <c r="H77" s="304">
        <v>25.249797461517687</v>
      </c>
      <c r="I77" s="304">
        <v>21.242980214197821</v>
      </c>
      <c r="J77" s="304">
        <v>29.256614708837553</v>
      </c>
    </row>
    <row r="78" spans="1:10" ht="10.8" thickBot="1" x14ac:dyDescent="0.25">
      <c r="A78" s="311" t="s">
        <v>101</v>
      </c>
      <c r="B78" s="117">
        <v>28.30399291760947</v>
      </c>
      <c r="C78" s="115">
        <f t="shared" si="26"/>
        <v>9.5976205250366995</v>
      </c>
      <c r="D78" s="115">
        <f t="shared" si="27"/>
        <v>51.306690167503376</v>
      </c>
      <c r="E78" s="312">
        <f>IF(B78&lt;I78,-1,IF(B78&gt;J78,1,0))</f>
        <v>1</v>
      </c>
      <c r="F78" s="108"/>
      <c r="G78" s="108"/>
      <c r="H78" s="76">
        <v>18.706372392572771</v>
      </c>
      <c r="I78" s="76">
        <v>15.482861034979672</v>
      </c>
      <c r="J78" s="76">
        <v>21.929883750165867</v>
      </c>
    </row>
    <row r="79" spans="1:10" ht="12.75" customHeight="1" x14ac:dyDescent="0.2">
      <c r="A79" s="366" t="s">
        <v>109</v>
      </c>
      <c r="B79" s="366"/>
      <c r="C79" s="366"/>
      <c r="D79" s="366"/>
      <c r="E79" s="366"/>
      <c r="F79" s="266"/>
      <c r="G79" s="266"/>
    </row>
    <row r="80" spans="1:10" x14ac:dyDescent="0.2">
      <c r="A80" s="363" t="s">
        <v>110</v>
      </c>
      <c r="B80" s="363"/>
      <c r="C80" s="363"/>
      <c r="D80" s="363"/>
      <c r="E80" s="363"/>
      <c r="F80" s="264"/>
      <c r="G80" s="264"/>
    </row>
    <row r="81" spans="1:7" x14ac:dyDescent="0.2">
      <c r="A81" s="364" t="s">
        <v>111</v>
      </c>
      <c r="B81" s="364"/>
      <c r="C81" s="364"/>
      <c r="D81" s="364"/>
      <c r="E81" s="364"/>
      <c r="F81" s="265"/>
      <c r="G81" s="265"/>
    </row>
    <row r="82" spans="1:7" x14ac:dyDescent="0.2">
      <c r="A82" s="365" t="s">
        <v>230</v>
      </c>
      <c r="B82" s="365"/>
      <c r="C82" s="365"/>
      <c r="D82" s="365"/>
      <c r="E82" s="365"/>
      <c r="F82" s="266"/>
      <c r="G82" s="266"/>
    </row>
    <row r="83" spans="1:7" ht="12.75" customHeight="1" x14ac:dyDescent="0.2">
      <c r="A83" s="361" t="s">
        <v>66</v>
      </c>
      <c r="B83" s="361"/>
      <c r="C83" s="361"/>
      <c r="D83" s="361"/>
      <c r="E83" s="361"/>
      <c r="F83" s="263"/>
      <c r="G83" s="263"/>
    </row>
    <row r="84" spans="1:7" ht="10.199999999999999" customHeight="1" x14ac:dyDescent="0.2">
      <c r="A84" s="343" t="s">
        <v>235</v>
      </c>
      <c r="B84" s="343"/>
      <c r="C84" s="343"/>
      <c r="D84" s="343"/>
      <c r="E84" s="343"/>
      <c r="F84" s="258"/>
      <c r="G84" s="258"/>
    </row>
    <row r="85" spans="1:7" hidden="1" x14ac:dyDescent="0.2">
      <c r="A85" s="77">
        <v>1</v>
      </c>
      <c r="B85" s="77">
        <v>-1</v>
      </c>
      <c r="C85" s="77">
        <v>0</v>
      </c>
      <c r="F85" s="43"/>
      <c r="G85" s="43"/>
    </row>
    <row r="86" spans="1:7" x14ac:dyDescent="0.2">
      <c r="F86" s="43"/>
      <c r="G86" s="43"/>
    </row>
  </sheetData>
  <mergeCells count="17">
    <mergeCell ref="A1:E1"/>
    <mergeCell ref="A2:E2"/>
    <mergeCell ref="A3:E3"/>
    <mergeCell ref="H3:J3"/>
    <mergeCell ref="A4:A5"/>
    <mergeCell ref="C4:D4"/>
    <mergeCell ref="E4:E5"/>
    <mergeCell ref="H4:H5"/>
    <mergeCell ref="I4:J4"/>
    <mergeCell ref="F5:G5"/>
    <mergeCell ref="A84:E84"/>
    <mergeCell ref="F7:G7"/>
    <mergeCell ref="A79:E79"/>
    <mergeCell ref="A80:E80"/>
    <mergeCell ref="A81:E81"/>
    <mergeCell ref="A82:E82"/>
    <mergeCell ref="A83:E83"/>
  </mergeCells>
  <conditionalFormatting sqref="A85:C85 E75:E78 E61:E65 E50:E52 E46:E48 E44 E39:E42 E31:E36 E25:E29 E18:E23 E14:E16 E9:E12 E7 E54:E59 E67:E70 E72">
    <cfRule type="iconSet" priority="6">
      <iconSet iconSet="3Arrows" showValue="0">
        <cfvo type="percent" val="0"/>
        <cfvo type="percent" val="33"/>
        <cfvo type="percent" val="67"/>
      </iconSet>
    </cfRule>
  </conditionalFormatting>
  <conditionalFormatting sqref="F75:G78 F70:G72 F44:G44 F39:G42 F33:G36 F27:G29 F20:G23 F16:G16 F11:G12">
    <cfRule type="iconSet" priority="5">
      <iconSet iconSet="3Arrows" showValue="0">
        <cfvo type="percent" val="0"/>
        <cfvo type="percent" val="33"/>
        <cfvo type="percent" val="67"/>
      </iconSet>
    </cfRule>
  </conditionalFormatting>
  <conditionalFormatting sqref="F64:G66 F57:G60 F53:G53 F48:G49">
    <cfRule type="iconSet" priority="4">
      <iconSet iconSet="3Arrows" showValue="0">
        <cfvo type="percent" val="0"/>
        <cfvo type="percent" val="33"/>
        <cfvo type="percent" val="67"/>
      </iconSet>
    </cfRule>
  </conditionalFormatting>
  <conditionalFormatting sqref="F7">
    <cfRule type="iconSet" priority="3">
      <iconSet iconSet="3Arrows" showValue="0">
        <cfvo type="percent" val="0"/>
        <cfvo type="percent" val="33"/>
        <cfvo type="percent" val="67"/>
      </iconSet>
    </cfRule>
  </conditionalFormatting>
  <conditionalFormatting sqref="F5">
    <cfRule type="iconSet" priority="2">
      <iconSet iconSet="3Arrows" showValue="0">
        <cfvo type="percent" val="0"/>
        <cfvo type="percent" val="33"/>
        <cfvo type="percent" val="67"/>
      </iconSet>
    </cfRule>
  </conditionalFormatting>
  <conditionalFormatting sqref="E71">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colBreaks count="1" manualBreakCount="1">
    <brk id="7" max="1048575" man="1"/>
  </col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K86"/>
  <sheetViews>
    <sheetView view="pageBreakPreview" zoomScaleNormal="100" zoomScaleSheetLayoutView="100" workbookViewId="0">
      <selection activeCell="H67" sqref="H67:J67"/>
    </sheetView>
  </sheetViews>
  <sheetFormatPr baseColWidth="10" defaultColWidth="11.44140625" defaultRowHeight="10.199999999999999" x14ac:dyDescent="0.2"/>
  <cols>
    <col min="1" max="1" width="42" style="10" customWidth="1"/>
    <col min="2" max="4" width="9.33203125" style="10" customWidth="1"/>
    <col min="5" max="5" width="19.109375" style="10" customWidth="1"/>
    <col min="6" max="6" width="7.5546875" style="10" bestFit="1" customWidth="1"/>
    <col min="7" max="7" width="7.6640625" style="10" bestFit="1" customWidth="1"/>
    <col min="8" max="10" width="11.44140625" style="10" customWidth="1"/>
    <col min="11" max="16384" width="11.44140625" style="10"/>
  </cols>
  <sheetData>
    <row r="1" spans="1:10" x14ac:dyDescent="0.2">
      <c r="A1" s="360" t="s">
        <v>250</v>
      </c>
      <c r="B1" s="360"/>
      <c r="C1" s="360"/>
      <c r="D1" s="360"/>
      <c r="E1" s="360"/>
      <c r="F1" s="267"/>
      <c r="G1" s="267"/>
    </row>
    <row r="2" spans="1:10" ht="12" x14ac:dyDescent="0.2">
      <c r="A2" s="360" t="s">
        <v>251</v>
      </c>
      <c r="B2" s="360"/>
      <c r="C2" s="360"/>
      <c r="D2" s="360"/>
      <c r="E2" s="360"/>
      <c r="F2" s="267"/>
      <c r="G2" s="267"/>
    </row>
    <row r="3" spans="1:10" ht="10.8" thickBot="1" x14ac:dyDescent="0.25">
      <c r="A3" s="332" t="s">
        <v>261</v>
      </c>
      <c r="B3" s="332"/>
      <c r="C3" s="332"/>
      <c r="D3" s="332"/>
      <c r="E3" s="332"/>
      <c r="F3" s="261"/>
      <c r="G3" s="261"/>
      <c r="H3" s="328" t="s">
        <v>233</v>
      </c>
      <c r="I3" s="328"/>
      <c r="J3" s="328"/>
    </row>
    <row r="4" spans="1:10" ht="15" customHeight="1" x14ac:dyDescent="0.2">
      <c r="A4" s="350" t="s">
        <v>83</v>
      </c>
      <c r="B4" s="3" t="s">
        <v>262</v>
      </c>
      <c r="C4" s="351" t="s">
        <v>78</v>
      </c>
      <c r="D4" s="351"/>
      <c r="E4" s="352" t="s">
        <v>112</v>
      </c>
      <c r="F4" s="155"/>
      <c r="G4" s="155"/>
      <c r="H4" s="353" t="s">
        <v>231</v>
      </c>
      <c r="I4" s="348" t="s">
        <v>79</v>
      </c>
      <c r="J4" s="349"/>
    </row>
    <row r="5" spans="1:10" ht="10.8" thickBot="1" x14ac:dyDescent="0.25">
      <c r="A5" s="347"/>
      <c r="B5" s="6" t="s">
        <v>263</v>
      </c>
      <c r="C5" s="6" t="s">
        <v>53</v>
      </c>
      <c r="D5" s="6" t="s">
        <v>52</v>
      </c>
      <c r="E5" s="336"/>
      <c r="F5" s="337" t="s">
        <v>204</v>
      </c>
      <c r="G5" s="337"/>
      <c r="H5" s="330"/>
      <c r="I5" s="259" t="s">
        <v>80</v>
      </c>
      <c r="J5" s="259" t="s">
        <v>81</v>
      </c>
    </row>
    <row r="6" spans="1:10" x14ac:dyDescent="0.2">
      <c r="A6" s="82"/>
      <c r="F6" s="43"/>
      <c r="G6" s="43"/>
    </row>
    <row r="7" spans="1:10" x14ac:dyDescent="0.2">
      <c r="A7" s="101" t="s">
        <v>84</v>
      </c>
      <c r="B7" s="102">
        <v>627878</v>
      </c>
      <c r="C7" s="13">
        <f>B7-H7</f>
        <v>130894</v>
      </c>
      <c r="D7" s="103">
        <f>C7/H7*100</f>
        <v>26.337668818312061</v>
      </c>
      <c r="E7" s="118">
        <f>IF(B7&lt;I7,-1,IF(B7&gt;J7,1,0))</f>
        <v>1</v>
      </c>
      <c r="F7" s="337"/>
      <c r="G7" s="337"/>
      <c r="H7" s="208">
        <v>496984</v>
      </c>
      <c r="I7" s="221">
        <v>457476.12464624981</v>
      </c>
      <c r="J7" s="221">
        <v>536491.87535375019</v>
      </c>
    </row>
    <row r="8" spans="1:10" x14ac:dyDescent="0.2">
      <c r="A8" s="104"/>
      <c r="B8" s="105" t="s">
        <v>264</v>
      </c>
      <c r="C8" s="106"/>
      <c r="D8" s="107"/>
      <c r="E8" s="119"/>
      <c r="F8" s="105"/>
      <c r="G8" s="108"/>
      <c r="H8" s="45"/>
      <c r="I8" s="231"/>
      <c r="J8" s="231"/>
    </row>
    <row r="9" spans="1:10" x14ac:dyDescent="0.2">
      <c r="A9" s="109" t="s">
        <v>85</v>
      </c>
      <c r="B9" s="110">
        <v>627878</v>
      </c>
      <c r="C9" s="25">
        <f t="shared" ref="C9:C12" si="0">B9-H9</f>
        <v>130894</v>
      </c>
      <c r="D9" s="111">
        <f t="shared" ref="D9:D12" si="1">C9/H9*100</f>
        <v>26.337668818312061</v>
      </c>
      <c r="E9" s="119">
        <f>IF(B9&lt;I9,-1,IF(B9&gt;J9,1,0))</f>
        <v>1</v>
      </c>
      <c r="F9" s="176">
        <f>+B9-F10</f>
        <v>0</v>
      </c>
      <c r="G9" s="176">
        <f>+C9-G10</f>
        <v>0</v>
      </c>
      <c r="H9" s="208">
        <v>496984</v>
      </c>
      <c r="I9" s="221">
        <v>457476.12464624981</v>
      </c>
      <c r="J9" s="221">
        <v>536491.87535375019</v>
      </c>
    </row>
    <row r="10" spans="1:10" x14ac:dyDescent="0.2">
      <c r="A10" s="112" t="s">
        <v>86</v>
      </c>
      <c r="B10" s="105">
        <v>601370</v>
      </c>
      <c r="C10" s="27">
        <f t="shared" si="0"/>
        <v>125695</v>
      </c>
      <c r="D10" s="107">
        <f t="shared" si="1"/>
        <v>26.424554580333208</v>
      </c>
      <c r="E10" s="119">
        <f t="shared" ref="E10:E12" si="2">IF(B10&lt;I10,-1,IF(B10&gt;J10,1,0))</f>
        <v>1</v>
      </c>
      <c r="F10" s="105">
        <f>SUM(B10:B12)</f>
        <v>627878</v>
      </c>
      <c r="G10" s="105">
        <f>SUM(C10:C12)</f>
        <v>130894</v>
      </c>
      <c r="H10" s="45">
        <v>475675</v>
      </c>
      <c r="I10" s="224">
        <v>438793.98270927166</v>
      </c>
      <c r="J10" s="224">
        <v>512556.01729072834</v>
      </c>
    </row>
    <row r="11" spans="1:10" x14ac:dyDescent="0.2">
      <c r="A11" s="112" t="s">
        <v>87</v>
      </c>
      <c r="B11" s="105">
        <v>12261</v>
      </c>
      <c r="C11" s="27">
        <f t="shared" si="0"/>
        <v>135</v>
      </c>
      <c r="D11" s="107">
        <f t="shared" si="1"/>
        <v>1.1133102424542307</v>
      </c>
      <c r="E11" s="119">
        <f t="shared" si="2"/>
        <v>0</v>
      </c>
      <c r="F11" s="108"/>
      <c r="G11" s="108"/>
      <c r="H11" s="45">
        <v>12126</v>
      </c>
      <c r="I11" s="224">
        <v>6515.9002395640764</v>
      </c>
      <c r="J11" s="224">
        <v>17736.099760435922</v>
      </c>
    </row>
    <row r="12" spans="1:10" x14ac:dyDescent="0.2">
      <c r="A12" s="112" t="s">
        <v>88</v>
      </c>
      <c r="B12" s="105">
        <v>14247</v>
      </c>
      <c r="C12" s="27">
        <f t="shared" si="0"/>
        <v>5064</v>
      </c>
      <c r="D12" s="107">
        <f t="shared" si="1"/>
        <v>55.145377327670694</v>
      </c>
      <c r="E12" s="119">
        <f t="shared" si="2"/>
        <v>1</v>
      </c>
      <c r="F12" s="108"/>
      <c r="G12" s="108"/>
      <c r="H12" s="45">
        <v>9183</v>
      </c>
      <c r="I12" s="224">
        <v>4970.7493234027779</v>
      </c>
      <c r="J12" s="224">
        <v>13395.250676597221</v>
      </c>
    </row>
    <row r="13" spans="1:10" x14ac:dyDescent="0.2">
      <c r="A13" s="112"/>
      <c r="B13" s="105" t="s">
        <v>264</v>
      </c>
      <c r="C13" s="106"/>
      <c r="D13" s="107"/>
      <c r="E13" s="119"/>
      <c r="F13" s="108"/>
      <c r="G13" s="108"/>
      <c r="H13" s="45"/>
      <c r="I13" s="231"/>
      <c r="J13" s="231"/>
    </row>
    <row r="14" spans="1:10" x14ac:dyDescent="0.2">
      <c r="A14" s="109" t="s">
        <v>89</v>
      </c>
      <c r="B14" s="110">
        <v>627878</v>
      </c>
      <c r="C14" s="25">
        <f t="shared" ref="C14:C16" si="3">B14-H14</f>
        <v>130894</v>
      </c>
      <c r="D14" s="111">
        <f t="shared" ref="D14:D16" si="4">C14/H14*100</f>
        <v>26.337668818312061</v>
      </c>
      <c r="E14" s="119">
        <f>IF(B14&lt;I14,-1,IF(B14&gt;J14,1,0))</f>
        <v>1</v>
      </c>
      <c r="F14" s="176">
        <f>+B14-F15</f>
        <v>0</v>
      </c>
      <c r="G14" s="176">
        <f>+C14-G15</f>
        <v>0</v>
      </c>
      <c r="H14" s="208">
        <v>496984</v>
      </c>
      <c r="I14" s="221">
        <v>457476.12464624981</v>
      </c>
      <c r="J14" s="221">
        <v>536491.87535375019</v>
      </c>
    </row>
    <row r="15" spans="1:10" x14ac:dyDescent="0.2">
      <c r="A15" s="112" t="s">
        <v>23</v>
      </c>
      <c r="B15" s="105">
        <v>144115</v>
      </c>
      <c r="C15" s="27">
        <f t="shared" si="3"/>
        <v>47669</v>
      </c>
      <c r="D15" s="107">
        <f t="shared" si="4"/>
        <v>49.425585301619556</v>
      </c>
      <c r="E15" s="119">
        <f>IF(B15&lt;I15,-1,IF(B15&gt;J15,1,0))</f>
        <v>1</v>
      </c>
      <c r="F15" s="105">
        <f>SUM(B15:B16)</f>
        <v>627878</v>
      </c>
      <c r="G15" s="105">
        <f>SUM(C15:C16)</f>
        <v>130894</v>
      </c>
      <c r="H15" s="45">
        <v>96446</v>
      </c>
      <c r="I15" s="224">
        <v>79235.26887954885</v>
      </c>
      <c r="J15" s="224">
        <v>113656.73112045115</v>
      </c>
    </row>
    <row r="16" spans="1:10" x14ac:dyDescent="0.2">
      <c r="A16" s="112" t="s">
        <v>24</v>
      </c>
      <c r="B16" s="105">
        <v>483763</v>
      </c>
      <c r="C16" s="27">
        <f t="shared" si="3"/>
        <v>83225</v>
      </c>
      <c r="D16" s="107">
        <f t="shared" si="4"/>
        <v>20.778303182219915</v>
      </c>
      <c r="E16" s="119">
        <f>IF(B16&lt;I16,-1,IF(B16&gt;J16,1,0))</f>
        <v>1</v>
      </c>
      <c r="F16" s="108"/>
      <c r="G16" s="108"/>
      <c r="H16" s="45">
        <v>400538</v>
      </c>
      <c r="I16" s="224">
        <v>366737.18824657705</v>
      </c>
      <c r="J16" s="224">
        <v>434338.81175342295</v>
      </c>
    </row>
    <row r="17" spans="1:10" x14ac:dyDescent="0.2">
      <c r="A17" s="112"/>
      <c r="B17" s="105" t="s">
        <v>264</v>
      </c>
      <c r="C17" s="106"/>
      <c r="D17" s="107"/>
      <c r="E17" s="119"/>
      <c r="F17" s="108"/>
      <c r="G17" s="108"/>
      <c r="H17" s="45"/>
      <c r="I17" s="231"/>
      <c r="J17" s="231"/>
    </row>
    <row r="18" spans="1:10" ht="12" x14ac:dyDescent="0.2">
      <c r="A18" s="113" t="s">
        <v>125</v>
      </c>
      <c r="B18" s="110">
        <v>627878</v>
      </c>
      <c r="C18" s="25">
        <f t="shared" ref="C18:C23" si="5">B18-H18</f>
        <v>130894</v>
      </c>
      <c r="D18" s="111">
        <f t="shared" ref="D18:D23" si="6">C18/H18*100</f>
        <v>26.337668818312061</v>
      </c>
      <c r="E18" s="119">
        <f t="shared" ref="E18:E22" si="7">IF(B18&lt;I18,-1,IF(B18&gt;J18,1,0))</f>
        <v>1</v>
      </c>
      <c r="F18" s="176">
        <f>+B18-F19</f>
        <v>0</v>
      </c>
      <c r="G18" s="176">
        <f>+C18-G19</f>
        <v>0</v>
      </c>
      <c r="H18" s="208">
        <v>496984</v>
      </c>
      <c r="I18" s="221">
        <v>457476.12464624981</v>
      </c>
      <c r="J18" s="221">
        <v>536491.87535375019</v>
      </c>
    </row>
    <row r="19" spans="1:10" x14ac:dyDescent="0.2">
      <c r="A19" s="112" t="s">
        <v>90</v>
      </c>
      <c r="B19" s="105">
        <v>49260</v>
      </c>
      <c r="C19" s="27">
        <f t="shared" si="5"/>
        <v>-6175</v>
      </c>
      <c r="D19" s="107">
        <f t="shared" si="6"/>
        <v>-11.139172003247046</v>
      </c>
      <c r="E19" s="119">
        <f t="shared" si="7"/>
        <v>0</v>
      </c>
      <c r="F19" s="105">
        <f>SUM(B19:B23)</f>
        <v>627878</v>
      </c>
      <c r="G19" s="105">
        <f>SUM(C19:C23)</f>
        <v>130894</v>
      </c>
      <c r="H19" s="45">
        <v>55435</v>
      </c>
      <c r="I19" s="224">
        <v>44722.062048420943</v>
      </c>
      <c r="J19" s="224">
        <v>66147.937951579064</v>
      </c>
    </row>
    <row r="20" spans="1:10" x14ac:dyDescent="0.2">
      <c r="A20" s="112" t="s">
        <v>91</v>
      </c>
      <c r="B20" s="105">
        <v>131626</v>
      </c>
      <c r="C20" s="27">
        <f t="shared" si="5"/>
        <v>5629</v>
      </c>
      <c r="D20" s="107">
        <f t="shared" si="6"/>
        <v>4.4675666880957481</v>
      </c>
      <c r="E20" s="119">
        <f t="shared" si="7"/>
        <v>0</v>
      </c>
      <c r="F20" s="108"/>
      <c r="G20" s="108"/>
      <c r="H20" s="45">
        <v>125997</v>
      </c>
      <c r="I20" s="224">
        <v>106433.49704955134</v>
      </c>
      <c r="J20" s="224">
        <v>145560.50295044866</v>
      </c>
    </row>
    <row r="21" spans="1:10" x14ac:dyDescent="0.2">
      <c r="A21" s="112" t="s">
        <v>92</v>
      </c>
      <c r="B21" s="105">
        <v>353079</v>
      </c>
      <c r="C21" s="27">
        <f t="shared" si="5"/>
        <v>80643</v>
      </c>
      <c r="D21" s="107">
        <f t="shared" si="6"/>
        <v>29.600713562084309</v>
      </c>
      <c r="E21" s="119">
        <f t="shared" si="7"/>
        <v>1</v>
      </c>
      <c r="F21" s="108"/>
      <c r="G21" s="108"/>
      <c r="H21" s="45">
        <v>272436</v>
      </c>
      <c r="I21" s="224">
        <v>245038.4961333657</v>
      </c>
      <c r="J21" s="224">
        <v>299833.50386663433</v>
      </c>
    </row>
    <row r="22" spans="1:10" x14ac:dyDescent="0.2">
      <c r="A22" s="112" t="s">
        <v>93</v>
      </c>
      <c r="B22" s="105">
        <v>93913</v>
      </c>
      <c r="C22" s="27">
        <f t="shared" si="5"/>
        <v>50797</v>
      </c>
      <c r="D22" s="107">
        <f t="shared" si="6"/>
        <v>117.81473234993969</v>
      </c>
      <c r="E22" s="119">
        <f t="shared" si="7"/>
        <v>1</v>
      </c>
      <c r="F22" s="108"/>
      <c r="G22" s="108"/>
      <c r="H22" s="45">
        <v>43116</v>
      </c>
      <c r="I22" s="224">
        <v>33040.556940280883</v>
      </c>
      <c r="J22" s="224">
        <v>53191.443059719117</v>
      </c>
    </row>
    <row r="23" spans="1:10" x14ac:dyDescent="0.2">
      <c r="A23" s="112" t="s">
        <v>10</v>
      </c>
      <c r="B23" s="105">
        <v>0</v>
      </c>
      <c r="C23" s="27">
        <f t="shared" si="5"/>
        <v>0</v>
      </c>
      <c r="D23" s="107" t="e">
        <f t="shared" si="6"/>
        <v>#DIV/0!</v>
      </c>
      <c r="E23" s="119">
        <v>0</v>
      </c>
      <c r="F23" s="108"/>
      <c r="G23" s="108"/>
      <c r="H23" s="45">
        <v>0</v>
      </c>
      <c r="I23" s="224">
        <v>0</v>
      </c>
      <c r="J23" s="224">
        <v>0</v>
      </c>
    </row>
    <row r="24" spans="1:10" x14ac:dyDescent="0.2">
      <c r="A24" s="112"/>
      <c r="B24" s="105" t="s">
        <v>264</v>
      </c>
      <c r="C24" s="106"/>
      <c r="D24" s="107"/>
      <c r="E24" s="119"/>
      <c r="F24" s="108"/>
      <c r="G24" s="108"/>
      <c r="H24" s="45"/>
      <c r="I24" s="235"/>
      <c r="J24" s="235"/>
    </row>
    <row r="25" spans="1:10" x14ac:dyDescent="0.2">
      <c r="A25" s="113" t="s">
        <v>94</v>
      </c>
      <c r="B25" s="110">
        <v>627878</v>
      </c>
      <c r="C25" s="25">
        <f t="shared" ref="C25:C29" si="8">B25-H25</f>
        <v>130894</v>
      </c>
      <c r="D25" s="111">
        <f t="shared" ref="D25:D29" si="9">C25/H25*100</f>
        <v>26.337668818312061</v>
      </c>
      <c r="E25" s="119">
        <f>IF(B25&lt;I25,-1,IF(B25&gt;J25,1,0))</f>
        <v>1</v>
      </c>
      <c r="F25" s="176">
        <f>+B25-F26</f>
        <v>0</v>
      </c>
      <c r="G25" s="176">
        <f>+C25-G26</f>
        <v>0</v>
      </c>
      <c r="H25" s="208">
        <v>496984</v>
      </c>
      <c r="I25" s="221">
        <v>457476.12464624981</v>
      </c>
      <c r="J25" s="221">
        <v>536491.87535375019</v>
      </c>
    </row>
    <row r="26" spans="1:10" x14ac:dyDescent="0.2">
      <c r="A26" s="112" t="s">
        <v>40</v>
      </c>
      <c r="B26" s="105">
        <v>155983</v>
      </c>
      <c r="C26" s="27">
        <f t="shared" si="8"/>
        <v>23986</v>
      </c>
      <c r="D26" s="107">
        <f t="shared" si="9"/>
        <v>18.171625112691956</v>
      </c>
      <c r="E26" s="119">
        <f t="shared" ref="E26:E29" si="10">IF(B26&lt;I26,-1,IF(B26&gt;J26,1,0))</f>
        <v>0</v>
      </c>
      <c r="F26" s="105">
        <f>SUM(B26:B29)</f>
        <v>627878</v>
      </c>
      <c r="G26" s="105">
        <f>SUM(C26:C29)</f>
        <v>130894</v>
      </c>
      <c r="H26" s="45">
        <v>131997</v>
      </c>
      <c r="I26" s="224">
        <v>107765.76353791513</v>
      </c>
      <c r="J26" s="224">
        <v>156228.23646208487</v>
      </c>
    </row>
    <row r="27" spans="1:10" x14ac:dyDescent="0.2">
      <c r="A27" s="112" t="s">
        <v>63</v>
      </c>
      <c r="B27" s="105">
        <v>123451</v>
      </c>
      <c r="C27" s="27">
        <f t="shared" si="8"/>
        <v>43233</v>
      </c>
      <c r="D27" s="107">
        <f t="shared" si="9"/>
        <v>53.894387793263355</v>
      </c>
      <c r="E27" s="119">
        <f t="shared" si="10"/>
        <v>1</v>
      </c>
      <c r="F27" s="108"/>
      <c r="G27" s="108"/>
      <c r="H27" s="99">
        <v>80218</v>
      </c>
      <c r="I27" s="224">
        <v>64258.870440298357</v>
      </c>
      <c r="J27" s="224">
        <v>96177.129559701643</v>
      </c>
    </row>
    <row r="28" spans="1:10" x14ac:dyDescent="0.2">
      <c r="A28" s="112" t="s">
        <v>70</v>
      </c>
      <c r="B28" s="105">
        <v>83521</v>
      </c>
      <c r="C28" s="27">
        <f t="shared" si="8"/>
        <v>12312</v>
      </c>
      <c r="D28" s="107">
        <f t="shared" si="9"/>
        <v>17.289949304160992</v>
      </c>
      <c r="E28" s="119">
        <f t="shared" si="10"/>
        <v>0</v>
      </c>
      <c r="F28" s="108"/>
      <c r="G28" s="108"/>
      <c r="H28" s="45">
        <v>71209</v>
      </c>
      <c r="I28" s="224">
        <v>57514.840698088781</v>
      </c>
      <c r="J28" s="224">
        <v>84903.159301911219</v>
      </c>
    </row>
    <row r="29" spans="1:10" ht="12" x14ac:dyDescent="0.2">
      <c r="A29" s="112" t="s">
        <v>126</v>
      </c>
      <c r="B29" s="105">
        <v>264923</v>
      </c>
      <c r="C29" s="27">
        <f t="shared" si="8"/>
        <v>51363</v>
      </c>
      <c r="D29" s="107">
        <f t="shared" si="9"/>
        <v>24.050852219516763</v>
      </c>
      <c r="E29" s="119">
        <f t="shared" si="10"/>
        <v>1</v>
      </c>
      <c r="F29" s="108"/>
      <c r="G29" s="108"/>
      <c r="H29" s="45">
        <v>213560</v>
      </c>
      <c r="I29" s="224">
        <v>187450.04051366122</v>
      </c>
      <c r="J29" s="224">
        <v>239669.95948633878</v>
      </c>
    </row>
    <row r="30" spans="1:10" x14ac:dyDescent="0.2">
      <c r="A30" s="112"/>
      <c r="B30" s="105" t="s">
        <v>264</v>
      </c>
      <c r="C30" s="106"/>
      <c r="D30" s="107"/>
      <c r="E30" s="119"/>
      <c r="F30" s="108"/>
      <c r="G30" s="108"/>
      <c r="H30" s="45"/>
      <c r="I30" s="231"/>
      <c r="J30" s="231"/>
    </row>
    <row r="31" spans="1:10" ht="12" x14ac:dyDescent="0.2">
      <c r="A31" s="24" t="s">
        <v>127</v>
      </c>
      <c r="B31" s="110">
        <v>627878</v>
      </c>
      <c r="C31" s="25">
        <f t="shared" ref="C31:C36" si="11">B31-H31</f>
        <v>130894</v>
      </c>
      <c r="D31" s="111">
        <f t="shared" ref="D31:D36" si="12">C31/H31*100</f>
        <v>26.337668818312061</v>
      </c>
      <c r="E31" s="119">
        <f t="shared" ref="E31:E35" si="13">IF(B31&lt;I31,-1,IF(B31&gt;J31,1,0))</f>
        <v>1</v>
      </c>
      <c r="F31" s="176">
        <f>+B31-F32</f>
        <v>0</v>
      </c>
      <c r="G31" s="176">
        <f>+C31-G32</f>
        <v>0</v>
      </c>
      <c r="H31" s="208">
        <v>496984</v>
      </c>
      <c r="I31" s="221">
        <v>457476.12464624981</v>
      </c>
      <c r="J31" s="221">
        <v>536491.87535375019</v>
      </c>
    </row>
    <row r="32" spans="1:10" x14ac:dyDescent="0.2">
      <c r="A32" s="26" t="s">
        <v>95</v>
      </c>
      <c r="B32" s="105">
        <v>114400</v>
      </c>
      <c r="C32" s="27">
        <f t="shared" si="11"/>
        <v>47049</v>
      </c>
      <c r="D32" s="107">
        <f t="shared" si="12"/>
        <v>69.856423809594517</v>
      </c>
      <c r="E32" s="119">
        <f t="shared" si="13"/>
        <v>1</v>
      </c>
      <c r="F32" s="105">
        <f>SUM(B32:B36)</f>
        <v>627878</v>
      </c>
      <c r="G32" s="105">
        <f>SUM(C32:C36)</f>
        <v>130894</v>
      </c>
      <c r="H32" s="45">
        <v>67351</v>
      </c>
      <c r="I32" s="224">
        <v>53637.620585468801</v>
      </c>
      <c r="J32" s="224">
        <v>81064.379414531199</v>
      </c>
    </row>
    <row r="33" spans="1:11" x14ac:dyDescent="0.2">
      <c r="A33" s="26" t="s">
        <v>96</v>
      </c>
      <c r="B33" s="105">
        <v>253112</v>
      </c>
      <c r="C33" s="27">
        <f t="shared" si="11"/>
        <v>48233</v>
      </c>
      <c r="D33" s="107">
        <f t="shared" si="12"/>
        <v>23.542188316030437</v>
      </c>
      <c r="E33" s="119">
        <f t="shared" si="13"/>
        <v>1</v>
      </c>
      <c r="F33" s="108"/>
      <c r="G33" s="108"/>
      <c r="H33" s="45">
        <v>204879</v>
      </c>
      <c r="I33" s="224">
        <v>181294.70809854145</v>
      </c>
      <c r="J33" s="224">
        <v>228463.29190145855</v>
      </c>
    </row>
    <row r="34" spans="1:11" x14ac:dyDescent="0.2">
      <c r="A34" s="26" t="s">
        <v>97</v>
      </c>
      <c r="B34" s="105">
        <v>154475</v>
      </c>
      <c r="C34" s="27">
        <f t="shared" si="11"/>
        <v>28062</v>
      </c>
      <c r="D34" s="107">
        <f t="shared" si="12"/>
        <v>22.198666276411444</v>
      </c>
      <c r="E34" s="119">
        <f t="shared" si="13"/>
        <v>1</v>
      </c>
      <c r="F34" s="108"/>
      <c r="G34" s="108"/>
      <c r="H34" s="45">
        <v>126413</v>
      </c>
      <c r="I34" s="224">
        <v>104666.81996146443</v>
      </c>
      <c r="J34" s="224">
        <v>148159.18003853556</v>
      </c>
    </row>
    <row r="35" spans="1:11" x14ac:dyDescent="0.2">
      <c r="A35" s="26" t="s">
        <v>98</v>
      </c>
      <c r="B35" s="105">
        <v>58858</v>
      </c>
      <c r="C35" s="27">
        <f t="shared" si="11"/>
        <v>-1445</v>
      </c>
      <c r="D35" s="107">
        <f t="shared" si="12"/>
        <v>-2.3962323599157589</v>
      </c>
      <c r="E35" s="119">
        <f t="shared" si="13"/>
        <v>0</v>
      </c>
      <c r="F35" s="108"/>
      <c r="G35" s="108"/>
      <c r="H35" s="45">
        <v>60303</v>
      </c>
      <c r="I35" s="224">
        <v>48443.002383192797</v>
      </c>
      <c r="J35" s="224">
        <v>72162.997616807203</v>
      </c>
    </row>
    <row r="36" spans="1:11" x14ac:dyDescent="0.2">
      <c r="A36" s="26" t="s">
        <v>10</v>
      </c>
      <c r="B36" s="105">
        <v>47033</v>
      </c>
      <c r="C36" s="27">
        <f t="shared" si="11"/>
        <v>8995</v>
      </c>
      <c r="D36" s="107">
        <f t="shared" si="12"/>
        <v>23.647405226352593</v>
      </c>
      <c r="E36" s="119">
        <v>0</v>
      </c>
      <c r="F36" s="108"/>
      <c r="G36" s="108"/>
      <c r="H36" s="45">
        <v>38038</v>
      </c>
      <c r="I36" s="224">
        <v>27756.241588552606</v>
      </c>
      <c r="J36" s="224">
        <v>48319.758411447394</v>
      </c>
    </row>
    <row r="37" spans="1:11" x14ac:dyDescent="0.2">
      <c r="A37" s="26"/>
      <c r="B37" s="105" t="s">
        <v>264</v>
      </c>
      <c r="C37" s="45"/>
      <c r="D37" s="107"/>
      <c r="E37" s="119"/>
      <c r="F37" s="108"/>
      <c r="G37" s="108"/>
      <c r="I37" s="23"/>
      <c r="J37" s="23"/>
    </row>
    <row r="38" spans="1:11" x14ac:dyDescent="0.2">
      <c r="A38" s="24" t="s">
        <v>99</v>
      </c>
      <c r="B38" s="105" t="s">
        <v>264</v>
      </c>
      <c r="C38" s="45"/>
      <c r="D38" s="107"/>
      <c r="E38" s="119"/>
      <c r="F38" s="108"/>
      <c r="G38" s="108"/>
      <c r="I38" s="23"/>
      <c r="J38" s="23"/>
    </row>
    <row r="39" spans="1:11" x14ac:dyDescent="0.2">
      <c r="A39" s="26" t="s">
        <v>55</v>
      </c>
      <c r="B39" s="114">
        <v>77.047292626911599</v>
      </c>
      <c r="C39" s="115">
        <f t="shared" ref="C39:C42" si="14">B39-H39</f>
        <v>-3.5464488215052512</v>
      </c>
      <c r="D39" s="115">
        <f t="shared" ref="D39:D42" si="15">C39/H39*100</f>
        <v>-4.4004022617253939</v>
      </c>
      <c r="E39" s="119">
        <f>IF(B39&lt;I39,-1,IF(B39&gt;J39,1,0))</f>
        <v>-1</v>
      </c>
      <c r="F39" s="108"/>
      <c r="G39" s="108"/>
      <c r="H39" s="46">
        <v>80.59374144841685</v>
      </c>
      <c r="I39" s="68">
        <v>77.423167523021533</v>
      </c>
      <c r="J39" s="68">
        <v>83.764315373812181</v>
      </c>
      <c r="K39" s="46"/>
    </row>
    <row r="40" spans="1:11" x14ac:dyDescent="0.2">
      <c r="A40" s="26" t="s">
        <v>77</v>
      </c>
      <c r="B40" s="114">
        <v>12.155068341301972</v>
      </c>
      <c r="C40" s="115">
        <f t="shared" si="14"/>
        <v>-8.9590922755388096</v>
      </c>
      <c r="D40" s="115">
        <f t="shared" si="15"/>
        <v>-42.43167624855986</v>
      </c>
      <c r="E40" s="119">
        <f>IF(B40&lt;I40,-1,IF(B40&gt;J40,1,0))</f>
        <v>-1</v>
      </c>
      <c r="F40" s="108"/>
      <c r="G40" s="108"/>
      <c r="H40" s="71">
        <v>21.114160616840781</v>
      </c>
      <c r="I40" s="68">
        <v>18.112456147178673</v>
      </c>
      <c r="J40" s="68">
        <v>24.11586508650289</v>
      </c>
    </row>
    <row r="41" spans="1:11" ht="20.399999999999999" x14ac:dyDescent="0.2">
      <c r="A41" s="26" t="s">
        <v>100</v>
      </c>
      <c r="B41" s="114">
        <v>8.7588671684626629</v>
      </c>
      <c r="C41" s="115">
        <f t="shared" si="14"/>
        <v>3.7898943242664718</v>
      </c>
      <c r="D41" s="115">
        <f t="shared" si="15"/>
        <v>76.271182055122424</v>
      </c>
      <c r="E41" s="119">
        <f>IF(B41&lt;I41,-1,IF(B41&gt;J41,1,0))</f>
        <v>1</v>
      </c>
      <c r="F41" s="108"/>
      <c r="G41" s="108"/>
      <c r="H41" s="303">
        <v>4.9689728441961911</v>
      </c>
      <c r="I41" s="304">
        <v>3.4003646487594708</v>
      </c>
      <c r="J41" s="304">
        <v>6.5375810396329115</v>
      </c>
    </row>
    <row r="42" spans="1:11" x14ac:dyDescent="0.2">
      <c r="A42" s="26" t="s">
        <v>101</v>
      </c>
      <c r="B42" s="114">
        <v>14.957205062129905</v>
      </c>
      <c r="C42" s="115">
        <f t="shared" si="14"/>
        <v>6.2816742603334692</v>
      </c>
      <c r="D42" s="115">
        <f t="shared" si="15"/>
        <v>72.406800273623915</v>
      </c>
      <c r="E42" s="119">
        <f>IF(B42&lt;I42,-1,IF(B42&gt;J42,1,0))</f>
        <v>1</v>
      </c>
      <c r="F42" s="108"/>
      <c r="G42" s="108"/>
      <c r="H42" s="46">
        <v>8.6755308017964357</v>
      </c>
      <c r="I42" s="68">
        <v>6.7368752633701625</v>
      </c>
      <c r="J42" s="68">
        <v>10.614186340222709</v>
      </c>
    </row>
    <row r="43" spans="1:11" x14ac:dyDescent="0.2">
      <c r="A43" s="26"/>
      <c r="B43" s="105" t="s">
        <v>264</v>
      </c>
      <c r="C43" s="45"/>
      <c r="D43" s="107"/>
      <c r="E43" s="119"/>
      <c r="F43" s="108"/>
      <c r="G43" s="108"/>
      <c r="H43" s="46"/>
      <c r="I43" s="23"/>
      <c r="J43" s="23"/>
    </row>
    <row r="44" spans="1:11" x14ac:dyDescent="0.2">
      <c r="A44" s="101" t="s">
        <v>102</v>
      </c>
      <c r="B44" s="102">
        <v>160787</v>
      </c>
      <c r="C44" s="13">
        <f>B44-H44</f>
        <v>18837</v>
      </c>
      <c r="D44" s="103">
        <f>C44/H44*100</f>
        <v>13.27016555125044</v>
      </c>
      <c r="E44" s="118">
        <f>IF(B44&lt;I44,-1,IF(B44&gt;J44,1,0))</f>
        <v>0</v>
      </c>
      <c r="F44" s="15"/>
      <c r="G44" s="15"/>
      <c r="H44" s="208">
        <v>141950</v>
      </c>
      <c r="I44" s="221">
        <v>121647.96098936326</v>
      </c>
      <c r="J44" s="221">
        <v>162252.03901063674</v>
      </c>
    </row>
    <row r="45" spans="1:11" x14ac:dyDescent="0.2">
      <c r="A45" s="104"/>
      <c r="B45" s="105" t="s">
        <v>264</v>
      </c>
      <c r="C45" s="106"/>
      <c r="D45" s="107"/>
      <c r="E45" s="119"/>
      <c r="F45" s="108"/>
      <c r="G45" s="108"/>
      <c r="H45" s="45"/>
      <c r="I45" s="231"/>
      <c r="J45" s="231"/>
    </row>
    <row r="46" spans="1:11" x14ac:dyDescent="0.2">
      <c r="A46" s="113" t="s">
        <v>103</v>
      </c>
      <c r="B46" s="110">
        <v>160787</v>
      </c>
      <c r="C46" s="25">
        <f t="shared" ref="C46:C48" si="16">B46-H46</f>
        <v>18837</v>
      </c>
      <c r="D46" s="111">
        <f t="shared" ref="D46:D48" si="17">C46/H46*100</f>
        <v>13.27016555125044</v>
      </c>
      <c r="E46" s="119">
        <f>IF(B46&lt;I46,-1,IF(B46&gt;J46,1,0))</f>
        <v>0</v>
      </c>
      <c r="F46" s="176">
        <f>+B46-F47</f>
        <v>0</v>
      </c>
      <c r="G46" s="176">
        <f>+C46-G47</f>
        <v>0</v>
      </c>
      <c r="H46" s="208">
        <v>141950</v>
      </c>
      <c r="I46" s="221">
        <v>121647.96098936326</v>
      </c>
      <c r="J46" s="221">
        <v>162252.03901063674</v>
      </c>
    </row>
    <row r="47" spans="1:11" x14ac:dyDescent="0.2">
      <c r="A47" s="112" t="s">
        <v>104</v>
      </c>
      <c r="B47" s="105">
        <v>8010</v>
      </c>
      <c r="C47" s="27">
        <f t="shared" si="16"/>
        <v>2258</v>
      </c>
      <c r="D47" s="107">
        <f t="shared" si="17"/>
        <v>39.255910987482615</v>
      </c>
      <c r="E47" s="119">
        <f t="shared" ref="E47:E48" si="18">IF(B47&lt;I47,-1,IF(B47&gt;J47,1,0))</f>
        <v>0</v>
      </c>
      <c r="F47" s="105">
        <f>SUM(B47:B48)</f>
        <v>160787</v>
      </c>
      <c r="G47" s="105">
        <f>SUM(C47:C48)</f>
        <v>18837</v>
      </c>
      <c r="H47" s="45">
        <v>5752</v>
      </c>
      <c r="I47" s="224">
        <v>1882.592678774497</v>
      </c>
      <c r="J47" s="224">
        <v>9621.4073212255025</v>
      </c>
    </row>
    <row r="48" spans="1:11" x14ac:dyDescent="0.2">
      <c r="A48" s="112" t="s">
        <v>105</v>
      </c>
      <c r="B48" s="105">
        <v>152777</v>
      </c>
      <c r="C48" s="27">
        <f t="shared" si="16"/>
        <v>16579</v>
      </c>
      <c r="D48" s="107">
        <f t="shared" si="17"/>
        <v>12.172719129502637</v>
      </c>
      <c r="E48" s="119">
        <f t="shared" si="18"/>
        <v>1</v>
      </c>
      <c r="F48" s="108"/>
      <c r="G48" s="108"/>
      <c r="H48" s="99">
        <v>136198</v>
      </c>
      <c r="I48" s="224">
        <v>123611.25250711011</v>
      </c>
      <c r="J48" s="224">
        <v>148784.7474928899</v>
      </c>
    </row>
    <row r="49" spans="1:10" x14ac:dyDescent="0.2">
      <c r="A49" s="112"/>
      <c r="B49" s="105" t="s">
        <v>264</v>
      </c>
      <c r="C49" s="106"/>
      <c r="D49" s="107"/>
      <c r="E49" s="119"/>
      <c r="F49" s="108"/>
      <c r="G49" s="108"/>
      <c r="H49" s="99"/>
      <c r="I49" s="236"/>
      <c r="J49" s="236"/>
    </row>
    <row r="50" spans="1:10" x14ac:dyDescent="0.2">
      <c r="A50" s="113" t="s">
        <v>106</v>
      </c>
      <c r="B50" s="110">
        <v>160787</v>
      </c>
      <c r="C50" s="25">
        <f t="shared" ref="C50:C52" si="19">B50-H50</f>
        <v>18837</v>
      </c>
      <c r="D50" s="111">
        <f t="shared" ref="D50:D52" si="20">C50/H50*100</f>
        <v>13.27016555125044</v>
      </c>
      <c r="E50" s="119">
        <f>IF(B50&lt;I50,-1,IF(B50&gt;J50,1,0))</f>
        <v>0</v>
      </c>
      <c r="F50" s="108"/>
      <c r="G50" s="108"/>
      <c r="H50" s="208">
        <v>141950</v>
      </c>
      <c r="I50" s="221">
        <v>121647.96098936326</v>
      </c>
      <c r="J50" s="221">
        <v>162252.03901063674</v>
      </c>
    </row>
    <row r="51" spans="1:10" x14ac:dyDescent="0.2">
      <c r="A51" s="112" t="s">
        <v>23</v>
      </c>
      <c r="B51" s="105">
        <v>113757</v>
      </c>
      <c r="C51" s="27">
        <f t="shared" si="19"/>
        <v>13554</v>
      </c>
      <c r="D51" s="107">
        <f t="shared" si="20"/>
        <v>13.526541121523309</v>
      </c>
      <c r="E51" s="119">
        <f>IF(B51&lt;I51,-1,IF(B51&gt;J51,1,0))</f>
        <v>1</v>
      </c>
      <c r="F51" s="176">
        <f>+B50-F52</f>
        <v>0</v>
      </c>
      <c r="G51" s="176">
        <f>+C50-G52</f>
        <v>0</v>
      </c>
      <c r="H51" s="99">
        <v>100203</v>
      </c>
      <c r="I51" s="224">
        <v>87418.561249445658</v>
      </c>
      <c r="J51" s="224">
        <v>112987.43875055434</v>
      </c>
    </row>
    <row r="52" spans="1:10" x14ac:dyDescent="0.2">
      <c r="A52" s="112" t="s">
        <v>24</v>
      </c>
      <c r="B52" s="105">
        <v>47030</v>
      </c>
      <c r="C52" s="27">
        <f t="shared" si="19"/>
        <v>5283</v>
      </c>
      <c r="D52" s="107">
        <f t="shared" si="20"/>
        <v>12.654801542625819</v>
      </c>
      <c r="E52" s="119">
        <f>IF(B52&lt;I52,-1,IF(B52&gt;J52,1,0))</f>
        <v>0</v>
      </c>
      <c r="F52" s="105">
        <f>SUM(B51:B52)</f>
        <v>160787</v>
      </c>
      <c r="G52" s="105">
        <f>SUM(C51:C52)</f>
        <v>18837</v>
      </c>
      <c r="H52" s="99">
        <v>41747</v>
      </c>
      <c r="I52" s="224">
        <v>31219.534802022608</v>
      </c>
      <c r="J52" s="224">
        <v>52274.465197977392</v>
      </c>
    </row>
    <row r="53" spans="1:10" x14ac:dyDescent="0.2">
      <c r="A53" s="112"/>
      <c r="B53" s="105" t="s">
        <v>264</v>
      </c>
      <c r="C53" s="106"/>
      <c r="D53" s="107"/>
      <c r="E53" s="119"/>
      <c r="F53" s="108"/>
      <c r="G53" s="108"/>
      <c r="H53" s="99"/>
      <c r="I53" s="236"/>
      <c r="J53" s="236"/>
    </row>
    <row r="54" spans="1:10" ht="12" x14ac:dyDescent="0.2">
      <c r="A54" s="113" t="s">
        <v>128</v>
      </c>
      <c r="B54" s="110">
        <v>160787</v>
      </c>
      <c r="C54" s="25">
        <f t="shared" ref="C54:C59" si="21">B54-H54</f>
        <v>18837</v>
      </c>
      <c r="D54" s="111">
        <f t="shared" ref="D54:D59" si="22">C54/H54*100</f>
        <v>13.27016555125044</v>
      </c>
      <c r="E54" s="119">
        <f t="shared" ref="E54:E58" si="23">IF(B54&lt;I54,-1,IF(B54&gt;J54,1,0))</f>
        <v>0</v>
      </c>
      <c r="F54" s="108"/>
      <c r="G54" s="108"/>
      <c r="H54" s="208">
        <v>141950</v>
      </c>
      <c r="I54" s="221">
        <v>121647.96098936326</v>
      </c>
      <c r="J54" s="221">
        <v>162252.03901063674</v>
      </c>
    </row>
    <row r="55" spans="1:10" x14ac:dyDescent="0.2">
      <c r="A55" s="112" t="s">
        <v>90</v>
      </c>
      <c r="B55" s="105">
        <v>44664</v>
      </c>
      <c r="C55" s="27">
        <f t="shared" si="21"/>
        <v>-6691</v>
      </c>
      <c r="D55" s="107">
        <f t="shared" si="22"/>
        <v>-13.028916366468698</v>
      </c>
      <c r="E55" s="119">
        <f t="shared" si="23"/>
        <v>0</v>
      </c>
      <c r="F55" s="176">
        <f>+B54-F56</f>
        <v>0</v>
      </c>
      <c r="G55" s="176">
        <f>+C54-G56</f>
        <v>0</v>
      </c>
      <c r="H55" s="99">
        <v>51355</v>
      </c>
      <c r="I55" s="224">
        <v>42724.977009154005</v>
      </c>
      <c r="J55" s="224">
        <v>59985.022990845995</v>
      </c>
    </row>
    <row r="56" spans="1:10" s="257" customFormat="1" x14ac:dyDescent="0.2">
      <c r="A56" s="112" t="s">
        <v>91</v>
      </c>
      <c r="B56" s="105">
        <v>76145</v>
      </c>
      <c r="C56" s="27">
        <f t="shared" si="21"/>
        <v>6043</v>
      </c>
      <c r="D56" s="139">
        <f t="shared" si="22"/>
        <v>8.6202961399104154</v>
      </c>
      <c r="E56" s="119">
        <f t="shared" si="23"/>
        <v>0</v>
      </c>
      <c r="F56" s="105">
        <f>SUM(B55:B59)</f>
        <v>160787</v>
      </c>
      <c r="G56" s="105">
        <f>SUM(C55:C59)</f>
        <v>18837</v>
      </c>
      <c r="H56" s="99">
        <v>70102</v>
      </c>
      <c r="I56" s="224">
        <v>58202.842870391054</v>
      </c>
      <c r="J56" s="224">
        <v>82001.157129608953</v>
      </c>
    </row>
    <row r="57" spans="1:10" s="257" customFormat="1" x14ac:dyDescent="0.2">
      <c r="A57" s="112" t="s">
        <v>92</v>
      </c>
      <c r="B57" s="105">
        <v>21112</v>
      </c>
      <c r="C57" s="27">
        <f t="shared" si="21"/>
        <v>9876</v>
      </c>
      <c r="D57" s="139">
        <f t="shared" si="22"/>
        <v>87.896048415806334</v>
      </c>
      <c r="E57" s="119">
        <f t="shared" si="23"/>
        <v>1</v>
      </c>
      <c r="F57" s="22"/>
      <c r="G57" s="22"/>
      <c r="H57" s="99">
        <v>11236</v>
      </c>
      <c r="I57" s="224">
        <v>5651.2109641370162</v>
      </c>
      <c r="J57" s="224">
        <v>16820.789035862985</v>
      </c>
    </row>
    <row r="58" spans="1:10" s="280" customFormat="1" x14ac:dyDescent="0.2">
      <c r="A58" s="112" t="s">
        <v>93</v>
      </c>
      <c r="B58" s="105">
        <v>18866</v>
      </c>
      <c r="C58" s="27">
        <f t="shared" si="21"/>
        <v>9609</v>
      </c>
      <c r="D58" s="139">
        <f t="shared" si="22"/>
        <v>103.80252781678729</v>
      </c>
      <c r="E58" s="119">
        <f t="shared" si="23"/>
        <v>1</v>
      </c>
      <c r="F58" s="276"/>
      <c r="G58" s="276"/>
      <c r="H58" s="278">
        <v>9257</v>
      </c>
      <c r="I58" s="279">
        <v>5543.4879644488474</v>
      </c>
      <c r="J58" s="279">
        <v>12970.512035551154</v>
      </c>
    </row>
    <row r="59" spans="1:10" s="257" customFormat="1" x14ac:dyDescent="0.2">
      <c r="A59" s="112" t="s">
        <v>10</v>
      </c>
      <c r="B59" s="105">
        <v>0</v>
      </c>
      <c r="C59" s="27">
        <f t="shared" si="21"/>
        <v>0</v>
      </c>
      <c r="D59" s="139" t="e">
        <f t="shared" si="22"/>
        <v>#DIV/0!</v>
      </c>
      <c r="E59" s="140">
        <v>0</v>
      </c>
      <c r="F59" s="22"/>
      <c r="G59" s="22"/>
      <c r="H59" s="99">
        <v>0</v>
      </c>
      <c r="I59" s="224">
        <v>0</v>
      </c>
      <c r="J59" s="224">
        <v>0</v>
      </c>
    </row>
    <row r="60" spans="1:10" s="257" customFormat="1" x14ac:dyDescent="0.2">
      <c r="A60" s="112"/>
      <c r="B60" s="154" t="s">
        <v>264</v>
      </c>
      <c r="C60" s="29"/>
      <c r="D60" s="139"/>
      <c r="E60" s="140"/>
      <c r="F60" s="22"/>
      <c r="G60" s="22"/>
      <c r="H60" s="99"/>
      <c r="I60" s="236"/>
      <c r="J60" s="236"/>
    </row>
    <row r="61" spans="1:10" s="257" customFormat="1" x14ac:dyDescent="0.2">
      <c r="A61" s="113" t="s">
        <v>107</v>
      </c>
      <c r="B61" s="110">
        <v>160787</v>
      </c>
      <c r="C61" s="25">
        <f t="shared" ref="C61:C65" si="24">B61-H61</f>
        <v>18837</v>
      </c>
      <c r="D61" s="192">
        <f t="shared" ref="D61:D65" si="25">C61/H61*100</f>
        <v>13.27016555125044</v>
      </c>
      <c r="E61" s="140">
        <f>IF(B61&lt;I61,-1,IF(B61&gt;J61,1,0))</f>
        <v>0</v>
      </c>
      <c r="F61" s="22"/>
      <c r="G61" s="22"/>
      <c r="H61" s="208">
        <v>141950</v>
      </c>
      <c r="I61" s="221">
        <v>121647.96098936326</v>
      </c>
      <c r="J61" s="221">
        <v>162252.03901063674</v>
      </c>
    </row>
    <row r="62" spans="1:10" s="257" customFormat="1" x14ac:dyDescent="0.2">
      <c r="A62" s="112" t="s">
        <v>70</v>
      </c>
      <c r="B62" s="105">
        <v>36784</v>
      </c>
      <c r="C62" s="27">
        <f t="shared" si="24"/>
        <v>16480</v>
      </c>
      <c r="D62" s="139">
        <f t="shared" si="25"/>
        <v>81.166272655634359</v>
      </c>
      <c r="E62" s="140">
        <f t="shared" ref="E62:E65" si="26">IF(B62&lt;I62,-1,IF(B62&gt;J62,1,0))</f>
        <v>1</v>
      </c>
      <c r="F62" s="176">
        <f>+B61-F63</f>
        <v>0</v>
      </c>
      <c r="G62" s="176">
        <f>+C61-G63</f>
        <v>0</v>
      </c>
      <c r="H62" s="99">
        <v>20304</v>
      </c>
      <c r="I62" s="224">
        <v>14344.309272837225</v>
      </c>
      <c r="J62" s="224">
        <v>26263.690727162775</v>
      </c>
    </row>
    <row r="63" spans="1:10" s="257" customFormat="1" x14ac:dyDescent="0.2">
      <c r="A63" s="112" t="s">
        <v>4</v>
      </c>
      <c r="B63" s="105">
        <v>16794</v>
      </c>
      <c r="C63" s="27">
        <f t="shared" si="24"/>
        <v>-6324</v>
      </c>
      <c r="D63" s="139">
        <f t="shared" si="25"/>
        <v>-27.35530755255645</v>
      </c>
      <c r="E63" s="140">
        <f t="shared" si="26"/>
        <v>0</v>
      </c>
      <c r="F63" s="105">
        <f>SUM(B62:B65)</f>
        <v>160787</v>
      </c>
      <c r="G63" s="105">
        <f>SUM(C62:C65)</f>
        <v>18837</v>
      </c>
      <c r="H63" s="99">
        <v>23118</v>
      </c>
      <c r="I63" s="224">
        <v>14790.169855782169</v>
      </c>
      <c r="J63" s="224">
        <v>31445.830144217831</v>
      </c>
    </row>
    <row r="64" spans="1:10" s="257" customFormat="1" x14ac:dyDescent="0.2">
      <c r="A64" s="112" t="s">
        <v>71</v>
      </c>
      <c r="B64" s="105">
        <v>32519</v>
      </c>
      <c r="C64" s="27">
        <f t="shared" si="24"/>
        <v>-7074</v>
      </c>
      <c r="D64" s="139">
        <f t="shared" si="25"/>
        <v>-17.866794635415349</v>
      </c>
      <c r="E64" s="140">
        <f t="shared" si="26"/>
        <v>0</v>
      </c>
      <c r="F64" s="22"/>
      <c r="G64" s="22"/>
      <c r="H64" s="99">
        <v>39593</v>
      </c>
      <c r="I64" s="224">
        <v>30395.824852496815</v>
      </c>
      <c r="J64" s="224">
        <v>48790.175147503185</v>
      </c>
    </row>
    <row r="65" spans="1:11" s="257" customFormat="1" ht="12" x14ac:dyDescent="0.2">
      <c r="A65" s="112" t="s">
        <v>126</v>
      </c>
      <c r="B65" s="105">
        <v>74690</v>
      </c>
      <c r="C65" s="27">
        <f t="shared" si="24"/>
        <v>15755</v>
      </c>
      <c r="D65" s="139">
        <f t="shared" si="25"/>
        <v>26.732841265801305</v>
      </c>
      <c r="E65" s="140">
        <f t="shared" si="26"/>
        <v>1</v>
      </c>
      <c r="F65" s="22"/>
      <c r="G65" s="22"/>
      <c r="H65" s="99">
        <v>58935</v>
      </c>
      <c r="I65" s="224">
        <v>45317.90772997454</v>
      </c>
      <c r="J65" s="224">
        <v>72552.09227002546</v>
      </c>
    </row>
    <row r="66" spans="1:11" s="257" customFormat="1" x14ac:dyDescent="0.2">
      <c r="A66" s="112"/>
      <c r="B66" s="154" t="s">
        <v>264</v>
      </c>
      <c r="C66" s="29"/>
      <c r="D66" s="139"/>
      <c r="E66" s="140"/>
      <c r="F66" s="22"/>
      <c r="G66" s="22"/>
      <c r="H66" s="99"/>
      <c r="I66" s="236"/>
      <c r="J66" s="236"/>
    </row>
    <row r="67" spans="1:11" s="257" customFormat="1" ht="12" x14ac:dyDescent="0.2">
      <c r="A67" s="24" t="s">
        <v>130</v>
      </c>
      <c r="B67" s="110">
        <v>160787</v>
      </c>
      <c r="C67" s="25">
        <f t="shared" ref="C67:C72" si="27">B67-H67</f>
        <v>18837</v>
      </c>
      <c r="D67" s="192">
        <f t="shared" ref="D67:D72" si="28">C67/H67*100</f>
        <v>13.27016555125044</v>
      </c>
      <c r="E67" s="140">
        <f t="shared" ref="E67:E71" si="29">IF(B67&lt;I67,-1,IF(B67&gt;J67,1,0))</f>
        <v>0</v>
      </c>
      <c r="F67" s="22"/>
      <c r="G67" s="22"/>
      <c r="H67" s="208">
        <v>141950</v>
      </c>
      <c r="I67" s="221">
        <v>121647.96098936326</v>
      </c>
      <c r="J67" s="221">
        <v>162252.03901063674</v>
      </c>
    </row>
    <row r="68" spans="1:11" s="257" customFormat="1" x14ac:dyDescent="0.2">
      <c r="A68" s="26" t="s">
        <v>95</v>
      </c>
      <c r="B68" s="105">
        <v>104463</v>
      </c>
      <c r="C68" s="27">
        <f t="shared" si="27"/>
        <v>21661</v>
      </c>
      <c r="D68" s="139">
        <f t="shared" si="28"/>
        <v>26.159996135359048</v>
      </c>
      <c r="E68" s="140">
        <f t="shared" si="29"/>
        <v>1</v>
      </c>
      <c r="F68" s="176">
        <f>+B67-F69</f>
        <v>0</v>
      </c>
      <c r="G68" s="176">
        <f>+C67-G69</f>
        <v>0</v>
      </c>
      <c r="H68" s="99">
        <v>82802</v>
      </c>
      <c r="I68" s="224">
        <v>70990.421975853489</v>
      </c>
      <c r="J68" s="224">
        <v>94613.578024146511</v>
      </c>
    </row>
    <row r="69" spans="1:11" s="257" customFormat="1" x14ac:dyDescent="0.2">
      <c r="A69" s="26" t="s">
        <v>96</v>
      </c>
      <c r="B69" s="105">
        <v>31875</v>
      </c>
      <c r="C69" s="27">
        <f t="shared" si="27"/>
        <v>-6396</v>
      </c>
      <c r="D69" s="139">
        <f t="shared" si="28"/>
        <v>-16.712393195892449</v>
      </c>
      <c r="E69" s="140">
        <f t="shared" si="29"/>
        <v>0</v>
      </c>
      <c r="F69" s="105">
        <f>SUM(B68:B72)</f>
        <v>160787</v>
      </c>
      <c r="G69" s="105">
        <f>SUM(C68:C72)</f>
        <v>18837</v>
      </c>
      <c r="H69" s="99">
        <v>38271</v>
      </c>
      <c r="I69" s="224">
        <v>27518.227070148467</v>
      </c>
      <c r="J69" s="224">
        <v>49023.772929851533</v>
      </c>
    </row>
    <row r="70" spans="1:11" s="257" customFormat="1" x14ac:dyDescent="0.2">
      <c r="A70" s="26" t="s">
        <v>97</v>
      </c>
      <c r="B70" s="105">
        <v>15615</v>
      </c>
      <c r="C70" s="27">
        <f t="shared" si="27"/>
        <v>17</v>
      </c>
      <c r="D70" s="139">
        <f t="shared" si="28"/>
        <v>0.10898833183741505</v>
      </c>
      <c r="E70" s="140">
        <f t="shared" si="29"/>
        <v>0</v>
      </c>
      <c r="F70" s="22"/>
      <c r="G70" s="22"/>
      <c r="H70" s="45">
        <v>15598</v>
      </c>
      <c r="I70" s="224">
        <v>7681.2783925691137</v>
      </c>
      <c r="J70" s="224">
        <v>23514.721607430885</v>
      </c>
    </row>
    <row r="71" spans="1:11" s="257" customFormat="1" x14ac:dyDescent="0.2">
      <c r="A71" s="26" t="s">
        <v>98</v>
      </c>
      <c r="B71" s="105">
        <v>2464</v>
      </c>
      <c r="C71" s="27">
        <f t="shared" si="27"/>
        <v>1685</v>
      </c>
      <c r="D71" s="139">
        <f t="shared" si="28"/>
        <v>216.30295250320924</v>
      </c>
      <c r="E71" s="140">
        <f t="shared" si="29"/>
        <v>1</v>
      </c>
      <c r="F71" s="22"/>
      <c r="G71" s="22"/>
      <c r="H71" s="45">
        <v>779</v>
      </c>
      <c r="I71" s="224">
        <v>199.32644124994522</v>
      </c>
      <c r="J71" s="224">
        <v>1358.6735587500548</v>
      </c>
    </row>
    <row r="72" spans="1:11" s="257" customFormat="1" x14ac:dyDescent="0.2">
      <c r="A72" s="26" t="s">
        <v>10</v>
      </c>
      <c r="B72" s="105">
        <v>6370</v>
      </c>
      <c r="C72" s="27">
        <f t="shared" si="27"/>
        <v>1870</v>
      </c>
      <c r="D72" s="139">
        <f t="shared" si="28"/>
        <v>41.555555555555557</v>
      </c>
      <c r="E72" s="140">
        <v>0</v>
      </c>
      <c r="F72" s="22"/>
      <c r="G72" s="22"/>
      <c r="H72" s="45">
        <v>4500</v>
      </c>
      <c r="I72" s="224">
        <v>1299.6898541640576</v>
      </c>
      <c r="J72" s="224">
        <v>7700.3101458359424</v>
      </c>
    </row>
    <row r="73" spans="1:11" s="257" customFormat="1" x14ac:dyDescent="0.2">
      <c r="A73" s="26"/>
      <c r="B73" s="154" t="s">
        <v>264</v>
      </c>
      <c r="C73" s="99"/>
      <c r="D73" s="139"/>
      <c r="E73" s="140"/>
      <c r="F73" s="22"/>
      <c r="G73" s="22"/>
      <c r="H73" s="10"/>
      <c r="I73" s="35"/>
      <c r="J73" s="35"/>
    </row>
    <row r="74" spans="1:11" s="257" customFormat="1" x14ac:dyDescent="0.2">
      <c r="A74" s="24" t="s">
        <v>108</v>
      </c>
      <c r="B74" s="105" t="s">
        <v>264</v>
      </c>
      <c r="C74" s="99"/>
      <c r="D74" s="139"/>
      <c r="E74" s="140"/>
      <c r="F74" s="22"/>
      <c r="G74" s="22"/>
      <c r="H74" s="10"/>
      <c r="I74" s="35"/>
      <c r="J74" s="35"/>
    </row>
    <row r="75" spans="1:11" s="257" customFormat="1" x14ac:dyDescent="0.2">
      <c r="A75" s="26" t="s">
        <v>55</v>
      </c>
      <c r="B75" s="114">
        <v>29.24987716668636</v>
      </c>
      <c r="C75" s="115">
        <f t="shared" ref="C75:C78" si="30">B75-H75</f>
        <v>-0.15977411897760874</v>
      </c>
      <c r="D75" s="115">
        <f t="shared" ref="D75:D78" si="31">C75/H75*100</f>
        <v>-0.54327104196401077</v>
      </c>
      <c r="E75" s="140">
        <f>IF(B75&lt;I75,-1,IF(B75&gt;J75,1,0))</f>
        <v>0</v>
      </c>
      <c r="F75" s="22"/>
      <c r="G75" s="22"/>
      <c r="H75" s="68">
        <v>29.409651285663969</v>
      </c>
      <c r="I75" s="68">
        <v>22.592021522714344</v>
      </c>
      <c r="J75" s="68">
        <v>36.227281048613591</v>
      </c>
      <c r="K75" s="71"/>
    </row>
    <row r="76" spans="1:11" s="257" customFormat="1" x14ac:dyDescent="0.2">
      <c r="A76" s="26" t="s">
        <v>77</v>
      </c>
      <c r="B76" s="114">
        <v>33.641401357074891</v>
      </c>
      <c r="C76" s="115">
        <f t="shared" si="30"/>
        <v>-13.856309104355191</v>
      </c>
      <c r="D76" s="115">
        <f t="shared" si="31"/>
        <v>-29.172583203998919</v>
      </c>
      <c r="E76" s="140">
        <f t="shared" ref="E76:E78" si="32">IF(B76&lt;I76,-1,IF(B76&gt;J76,1,0))</f>
        <v>-1</v>
      </c>
      <c r="F76" s="22"/>
      <c r="G76" s="22"/>
      <c r="H76" s="68">
        <v>47.497710461430081</v>
      </c>
      <c r="I76" s="68">
        <v>39.963624822972989</v>
      </c>
      <c r="J76" s="68">
        <v>55.031796099887174</v>
      </c>
    </row>
    <row r="77" spans="1:11" ht="20.399999999999999" x14ac:dyDescent="0.2">
      <c r="A77" s="26" t="s">
        <v>100</v>
      </c>
      <c r="B77" s="114">
        <v>14.651682038970812</v>
      </c>
      <c r="C77" s="115">
        <f t="shared" si="30"/>
        <v>5.3970149026552079</v>
      </c>
      <c r="D77" s="115">
        <f t="shared" si="31"/>
        <v>58.316683065532985</v>
      </c>
      <c r="E77" s="140">
        <f t="shared" si="32"/>
        <v>1</v>
      </c>
      <c r="F77" s="108"/>
      <c r="G77" s="108"/>
      <c r="H77" s="304">
        <v>9.2546671363156037</v>
      </c>
      <c r="I77" s="304">
        <v>6.06777930833728</v>
      </c>
      <c r="J77" s="304">
        <v>12.44155496429393</v>
      </c>
    </row>
    <row r="78" spans="1:11" ht="10.8" thickBot="1" x14ac:dyDescent="0.25">
      <c r="A78" s="311" t="s">
        <v>101</v>
      </c>
      <c r="B78" s="117">
        <v>11.733535671416222</v>
      </c>
      <c r="C78" s="115">
        <f t="shared" si="30"/>
        <v>5.2122253508808232</v>
      </c>
      <c r="D78" s="115">
        <f t="shared" si="31"/>
        <v>79.926043918929778</v>
      </c>
      <c r="E78" s="140">
        <f t="shared" si="32"/>
        <v>1</v>
      </c>
      <c r="F78" s="108"/>
      <c r="G78" s="108"/>
      <c r="H78" s="76">
        <v>6.5213103205353988</v>
      </c>
      <c r="I78" s="76">
        <v>3.8217439495576113</v>
      </c>
      <c r="J78" s="76">
        <v>9.2208766915131868</v>
      </c>
    </row>
    <row r="79" spans="1:11" ht="12.75" customHeight="1" x14ac:dyDescent="0.2">
      <c r="A79" s="366" t="s">
        <v>109</v>
      </c>
      <c r="B79" s="366"/>
      <c r="C79" s="366"/>
      <c r="D79" s="366"/>
      <c r="E79" s="366"/>
      <c r="F79" s="266"/>
      <c r="G79" s="266"/>
      <c r="H79" s="46"/>
    </row>
    <row r="80" spans="1:11" x14ac:dyDescent="0.2">
      <c r="A80" s="363" t="s">
        <v>110</v>
      </c>
      <c r="B80" s="363"/>
      <c r="C80" s="363"/>
      <c r="D80" s="363"/>
      <c r="E80" s="363"/>
      <c r="F80" s="264"/>
      <c r="G80" s="264"/>
    </row>
    <row r="81" spans="1:7" x14ac:dyDescent="0.2">
      <c r="A81" s="364" t="s">
        <v>111</v>
      </c>
      <c r="B81" s="364"/>
      <c r="C81" s="364"/>
      <c r="D81" s="364"/>
      <c r="E81" s="364"/>
      <c r="F81" s="265"/>
      <c r="G81" s="265"/>
    </row>
    <row r="82" spans="1:7" x14ac:dyDescent="0.2">
      <c r="A82" s="367" t="s">
        <v>230</v>
      </c>
      <c r="B82" s="367"/>
      <c r="C82" s="367"/>
      <c r="D82" s="367"/>
      <c r="E82" s="367"/>
      <c r="F82" s="266"/>
      <c r="G82" s="266"/>
    </row>
    <row r="83" spans="1:7" ht="12.75" customHeight="1" x14ac:dyDescent="0.2">
      <c r="A83" s="361" t="s">
        <v>66</v>
      </c>
      <c r="B83" s="361"/>
      <c r="C83" s="361"/>
      <c r="D83" s="361"/>
      <c r="E83" s="361"/>
      <c r="F83" s="263"/>
      <c r="G83" s="263"/>
    </row>
    <row r="84" spans="1:7" ht="10.199999999999999" customHeight="1" x14ac:dyDescent="0.2">
      <c r="A84" s="343" t="s">
        <v>235</v>
      </c>
      <c r="B84" s="343"/>
      <c r="C84" s="343"/>
      <c r="D84" s="343"/>
      <c r="E84" s="343"/>
      <c r="F84" s="258"/>
      <c r="G84" s="258"/>
    </row>
    <row r="85" spans="1:7" hidden="1" x14ac:dyDescent="0.2">
      <c r="A85" s="77">
        <v>1</v>
      </c>
      <c r="B85" s="77">
        <v>-1</v>
      </c>
      <c r="C85" s="77">
        <v>0</v>
      </c>
      <c r="F85" s="43"/>
      <c r="G85" s="43"/>
    </row>
    <row r="86" spans="1:7" x14ac:dyDescent="0.2">
      <c r="F86" s="43"/>
      <c r="G86" s="43"/>
    </row>
  </sheetData>
  <mergeCells count="17">
    <mergeCell ref="A1:E1"/>
    <mergeCell ref="A2:E2"/>
    <mergeCell ref="A3:E3"/>
    <mergeCell ref="H3:J3"/>
    <mergeCell ref="A4:A5"/>
    <mergeCell ref="C4:D4"/>
    <mergeCell ref="E4:E5"/>
    <mergeCell ref="H4:H5"/>
    <mergeCell ref="I4:J4"/>
    <mergeCell ref="F5:G5"/>
    <mergeCell ref="A84:E84"/>
    <mergeCell ref="F7:G7"/>
    <mergeCell ref="A79:E79"/>
    <mergeCell ref="A80:E80"/>
    <mergeCell ref="A81:E81"/>
    <mergeCell ref="A82:E82"/>
    <mergeCell ref="A83:E83"/>
  </mergeCells>
  <conditionalFormatting sqref="A85:C85 E50:E52 E44 E39:E42 E18:E23 E14:E16 E7 E46:E48 E9:E12 E25:E29 E31:E36 E61:E65 E67:E72 E75:E78 E54:E57 E59">
    <cfRule type="iconSet" priority="6">
      <iconSet iconSet="3Arrows" showValue="0">
        <cfvo type="percent" val="0"/>
        <cfvo type="percent" val="33"/>
        <cfvo type="percent" val="67"/>
      </iconSet>
    </cfRule>
  </conditionalFormatting>
  <conditionalFormatting sqref="F75:G78 F70:G72 F44:G44 F39:G42 F33:G36 F27:G29 F20:G23 F16:G16 F11:G12">
    <cfRule type="iconSet" priority="5">
      <iconSet iconSet="3Arrows" showValue="0">
        <cfvo type="percent" val="0"/>
        <cfvo type="percent" val="33"/>
        <cfvo type="percent" val="67"/>
      </iconSet>
    </cfRule>
  </conditionalFormatting>
  <conditionalFormatting sqref="F64:G66 F57:G60 F53:G53 F48:G49">
    <cfRule type="iconSet" priority="4">
      <iconSet iconSet="3Arrows" showValue="0">
        <cfvo type="percent" val="0"/>
        <cfvo type="percent" val="33"/>
        <cfvo type="percent" val="67"/>
      </iconSet>
    </cfRule>
  </conditionalFormatting>
  <conditionalFormatting sqref="F7">
    <cfRule type="iconSet" priority="3">
      <iconSet iconSet="3Arrows" showValue="0">
        <cfvo type="percent" val="0"/>
        <cfvo type="percent" val="33"/>
        <cfvo type="percent" val="67"/>
      </iconSet>
    </cfRule>
  </conditionalFormatting>
  <conditionalFormatting sqref="F5">
    <cfRule type="iconSet" priority="2">
      <iconSet iconSet="3Arrows" showValue="0">
        <cfvo type="percent" val="0"/>
        <cfvo type="percent" val="33"/>
        <cfvo type="percent" val="67"/>
      </iconSet>
    </cfRule>
  </conditionalFormatting>
  <conditionalFormatting sqref="E5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colBreaks count="1" manualBreakCount="1">
    <brk id="7" max="1048575" man="1"/>
  </col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6"/>
  </sheetPr>
  <dimension ref="A1:I64"/>
  <sheetViews>
    <sheetView view="pageBreakPreview" zoomScaleNormal="100" zoomScaleSheetLayoutView="100" workbookViewId="0">
      <pane xSplit="1" ySplit="5" topLeftCell="B6" activePane="bottomRight" state="frozen"/>
      <selection activeCell="C11" sqref="C11"/>
      <selection pane="topRight" activeCell="C11" sqref="C11"/>
      <selection pane="bottomLeft" activeCell="C11" sqref="C11"/>
      <selection pane="bottomRight" activeCell="G7" sqref="G7"/>
    </sheetView>
  </sheetViews>
  <sheetFormatPr baseColWidth="10" defaultColWidth="11.44140625" defaultRowHeight="10.199999999999999" x14ac:dyDescent="0.2"/>
  <cols>
    <col min="1" max="1" width="36.109375" style="10" customWidth="1"/>
    <col min="2" max="4" width="9.44140625" style="10" customWidth="1"/>
    <col min="5" max="5" width="19.109375" style="10" customWidth="1"/>
    <col min="6" max="6" width="6.33203125" style="249" customWidth="1"/>
    <col min="7" max="9" width="11.44140625" style="10" customWidth="1"/>
    <col min="10" max="16384" width="11.44140625" style="10"/>
  </cols>
  <sheetData>
    <row r="1" spans="1:9" x14ac:dyDescent="0.2">
      <c r="A1" s="331" t="s">
        <v>113</v>
      </c>
      <c r="B1" s="331"/>
      <c r="C1" s="331"/>
      <c r="D1" s="331"/>
      <c r="E1" s="331"/>
      <c r="F1" s="199"/>
    </row>
    <row r="2" spans="1:9" ht="15" customHeight="1" x14ac:dyDescent="0.2">
      <c r="A2" s="331" t="s">
        <v>167</v>
      </c>
      <c r="B2" s="331"/>
      <c r="C2" s="331"/>
      <c r="D2" s="331"/>
      <c r="E2" s="331"/>
      <c r="F2" s="199"/>
    </row>
    <row r="3" spans="1:9" ht="10.8" thickBot="1" x14ac:dyDescent="0.25">
      <c r="A3" s="332" t="s">
        <v>261</v>
      </c>
      <c r="B3" s="332"/>
      <c r="C3" s="332"/>
      <c r="D3" s="332"/>
      <c r="E3" s="332"/>
      <c r="F3" s="199"/>
      <c r="G3" s="328" t="s">
        <v>233</v>
      </c>
      <c r="H3" s="328"/>
      <c r="I3" s="328"/>
    </row>
    <row r="4" spans="1:9" ht="12.75" customHeight="1" x14ac:dyDescent="0.2">
      <c r="A4" s="346" t="s">
        <v>120</v>
      </c>
      <c r="B4" s="3" t="str">
        <f>+'C1 total'!B4</f>
        <v>III 2021</v>
      </c>
      <c r="C4" s="345" t="s">
        <v>78</v>
      </c>
      <c r="D4" s="345"/>
      <c r="E4" s="335" t="s">
        <v>112</v>
      </c>
      <c r="F4" s="155"/>
      <c r="G4" s="329" t="s">
        <v>231</v>
      </c>
      <c r="H4" s="333" t="s">
        <v>79</v>
      </c>
      <c r="I4" s="334"/>
    </row>
    <row r="5" spans="1:9" ht="10.8" thickBot="1" x14ac:dyDescent="0.25">
      <c r="A5" s="347"/>
      <c r="B5" s="6" t="str">
        <f>+'C1 total'!B5</f>
        <v>Jul - Set</v>
      </c>
      <c r="C5" s="6" t="s">
        <v>53</v>
      </c>
      <c r="D5" s="6" t="s">
        <v>52</v>
      </c>
      <c r="E5" s="336"/>
      <c r="F5" s="155"/>
      <c r="G5" s="330"/>
      <c r="H5" s="220" t="s">
        <v>80</v>
      </c>
      <c r="I5" s="220" t="s">
        <v>81</v>
      </c>
    </row>
    <row r="6" spans="1:9" x14ac:dyDescent="0.2">
      <c r="A6" s="82"/>
      <c r="B6" s="52"/>
    </row>
    <row r="7" spans="1:9" x14ac:dyDescent="0.2">
      <c r="A7" s="84" t="s">
        <v>1</v>
      </c>
      <c r="B7" s="120">
        <v>470617.24917553877</v>
      </c>
      <c r="C7" s="13">
        <f>B7-G7</f>
        <v>38396.560122175142</v>
      </c>
      <c r="D7" s="121">
        <f>C7/G7*100</f>
        <v>8.8835544189867672</v>
      </c>
      <c r="E7" s="118">
        <f>IF(B7&lt;H7,-1,IF(B7&gt;I7,1,0))</f>
        <v>1</v>
      </c>
      <c r="F7" s="250"/>
      <c r="G7" s="208">
        <v>432220.68905336363</v>
      </c>
      <c r="H7" s="221">
        <v>406886.01143414428</v>
      </c>
      <c r="I7" s="221">
        <v>457555.36667258298</v>
      </c>
    </row>
    <row r="8" spans="1:9" x14ac:dyDescent="0.2">
      <c r="A8" s="86"/>
      <c r="B8" s="122"/>
      <c r="C8" s="106"/>
      <c r="D8" s="107"/>
      <c r="E8" s="119"/>
      <c r="F8" s="251"/>
      <c r="G8" s="45"/>
      <c r="H8" s="231"/>
      <c r="I8" s="231"/>
    </row>
    <row r="9" spans="1:9" x14ac:dyDescent="0.2">
      <c r="A9" s="88" t="s">
        <v>2</v>
      </c>
      <c r="B9" s="123">
        <v>298670.23731719312</v>
      </c>
      <c r="C9" s="25">
        <f t="shared" ref="C9:C10" si="0">B9-G9</f>
        <v>16220.977768402372</v>
      </c>
      <c r="D9" s="107">
        <f t="shared" ref="D9:D10" si="1">C9/G9*100</f>
        <v>5.7429705407318776</v>
      </c>
      <c r="E9" s="119">
        <f>IF(B9&lt;H9,-1,IF(B9&gt;I9,1,0))</f>
        <v>0</v>
      </c>
      <c r="F9" s="251"/>
      <c r="G9" s="208">
        <v>282449.25954879075</v>
      </c>
      <c r="H9" s="223">
        <v>266171.27713712596</v>
      </c>
      <c r="I9" s="223">
        <v>298727.24196045555</v>
      </c>
    </row>
    <row r="10" spans="1:9" x14ac:dyDescent="0.2">
      <c r="A10" s="90" t="s">
        <v>60</v>
      </c>
      <c r="B10" s="122">
        <v>298670.23731719312</v>
      </c>
      <c r="C10" s="27">
        <f t="shared" si="0"/>
        <v>16220.977768402372</v>
      </c>
      <c r="D10" s="107">
        <f t="shared" si="1"/>
        <v>5.7429705407318776</v>
      </c>
      <c r="E10" s="119">
        <f>IF(B10&lt;H10,-1,IF(B10&gt;I10,1,0))</f>
        <v>0</v>
      </c>
      <c r="F10" s="251"/>
      <c r="G10" s="45">
        <v>282449.25954879075</v>
      </c>
      <c r="H10" s="224">
        <v>266171.27713712596</v>
      </c>
      <c r="I10" s="224">
        <v>298727.24196045555</v>
      </c>
    </row>
    <row r="11" spans="1:9" x14ac:dyDescent="0.2">
      <c r="A11" s="90"/>
      <c r="B11" s="122"/>
      <c r="C11" s="124"/>
      <c r="D11" s="107"/>
      <c r="E11" s="119"/>
      <c r="F11" s="251"/>
      <c r="G11" s="45"/>
      <c r="H11" s="231"/>
      <c r="I11" s="231"/>
    </row>
    <row r="12" spans="1:9" x14ac:dyDescent="0.2">
      <c r="A12" s="88" t="s">
        <v>3</v>
      </c>
      <c r="B12" s="123">
        <v>441872.2174403792</v>
      </c>
      <c r="C12" s="25">
        <f>B12-G12</f>
        <v>93917.314160555135</v>
      </c>
      <c r="D12" s="107">
        <f t="shared" ref="D12:D15" si="2">C12/G12*100</f>
        <v>26.991231701375728</v>
      </c>
      <c r="E12" s="119">
        <f>IF(B12&lt;H12,-1,IF(B12&gt;I12,1,0))</f>
        <v>1</v>
      </c>
      <c r="F12" s="251"/>
      <c r="G12" s="208">
        <v>347954.90327982407</v>
      </c>
      <c r="H12" s="223">
        <v>314801.64599760278</v>
      </c>
      <c r="I12" s="223">
        <v>381108.16056204535</v>
      </c>
    </row>
    <row r="13" spans="1:9" x14ac:dyDescent="0.2">
      <c r="A13" s="90" t="s">
        <v>4</v>
      </c>
      <c r="B13" s="122">
        <v>452647.69841972669</v>
      </c>
      <c r="C13" s="27">
        <f>B13-G13</f>
        <v>112409.88894697663</v>
      </c>
      <c r="D13" s="107">
        <f t="shared" si="2"/>
        <v>33.03862352075825</v>
      </c>
      <c r="E13" s="119">
        <f>IF(B13&lt;H13,-1,IF(B13&gt;I13,1,0))</f>
        <v>1</v>
      </c>
      <c r="F13" s="251"/>
      <c r="G13" s="45">
        <v>340237.80947275006</v>
      </c>
      <c r="H13" s="224">
        <v>302215.85909950413</v>
      </c>
      <c r="I13" s="224">
        <v>378259.75984599598</v>
      </c>
    </row>
    <row r="14" spans="1:9" x14ac:dyDescent="0.2">
      <c r="A14" s="90" t="s">
        <v>5</v>
      </c>
      <c r="B14" s="122">
        <v>336034.27906128316</v>
      </c>
      <c r="C14" s="27">
        <f t="shared" ref="C14:C15" si="3">B14-G14</f>
        <v>55264.926512669073</v>
      </c>
      <c r="D14" s="107">
        <f t="shared" si="2"/>
        <v>19.683389946593323</v>
      </c>
      <c r="E14" s="119">
        <f>IF(B14&lt;H14,-1,IF(B14&gt;I14,1,0))</f>
        <v>1</v>
      </c>
      <c r="F14" s="251"/>
      <c r="G14" s="45">
        <v>280769.35254861409</v>
      </c>
      <c r="H14" s="224">
        <v>242964.71475762207</v>
      </c>
      <c r="I14" s="224">
        <v>318573.99033960607</v>
      </c>
    </row>
    <row r="15" spans="1:9" ht="12" x14ac:dyDescent="0.2">
      <c r="A15" s="90" t="s">
        <v>131</v>
      </c>
      <c r="B15" s="122">
        <v>843323.12883814599</v>
      </c>
      <c r="C15" s="27">
        <f t="shared" si="3"/>
        <v>164526.59966692468</v>
      </c>
      <c r="D15" s="107">
        <f t="shared" si="2"/>
        <v>24.237984815244111</v>
      </c>
      <c r="E15" s="119">
        <f>IF(B15&lt;H15,-1,IF(B15&gt;I15,1,0))</f>
        <v>1</v>
      </c>
      <c r="F15" s="251"/>
      <c r="G15" s="45">
        <v>678796.52917122131</v>
      </c>
      <c r="H15" s="224">
        <v>571431.87953614269</v>
      </c>
      <c r="I15" s="224">
        <v>786161.17880629993</v>
      </c>
    </row>
    <row r="16" spans="1:9" s="190" customFormat="1" x14ac:dyDescent="0.2">
      <c r="A16" s="90"/>
      <c r="B16" s="122"/>
      <c r="C16" s="124"/>
      <c r="D16" s="139"/>
      <c r="E16" s="140"/>
      <c r="F16" s="252"/>
      <c r="G16" s="99"/>
      <c r="H16" s="236"/>
      <c r="I16" s="236"/>
    </row>
    <row r="17" spans="1:9" s="190" customFormat="1" x14ac:dyDescent="0.2">
      <c r="A17" s="88" t="s">
        <v>54</v>
      </c>
      <c r="B17" s="123">
        <v>500367.95969116822</v>
      </c>
      <c r="C17" s="25">
        <f t="shared" ref="C17:C26" si="4">B17-G17</f>
        <v>24334.119622929429</v>
      </c>
      <c r="D17" s="139">
        <f t="shared" ref="D17:D26" si="5">C17/G17*100</f>
        <v>5.1118465904527222</v>
      </c>
      <c r="E17" s="140">
        <f t="shared" ref="E17:E38" si="6">IF(B17&lt;H17,-1,IF(B17&gt;I17,1,0))</f>
        <v>0</v>
      </c>
      <c r="F17" s="252"/>
      <c r="G17" s="230">
        <v>476033.84006823879</v>
      </c>
      <c r="H17" s="223">
        <v>443856.66844234552</v>
      </c>
      <c r="I17" s="223">
        <v>508211.01169413206</v>
      </c>
    </row>
    <row r="18" spans="1:9" s="190" customFormat="1" x14ac:dyDescent="0.2">
      <c r="A18" s="90" t="s">
        <v>70</v>
      </c>
      <c r="B18" s="122">
        <v>368672.29535424034</v>
      </c>
      <c r="C18" s="27">
        <f t="shared" si="4"/>
        <v>53740.182553825784</v>
      </c>
      <c r="D18" s="139">
        <f t="shared" si="5"/>
        <v>17.064052971912442</v>
      </c>
      <c r="E18" s="140">
        <f t="shared" si="6"/>
        <v>1</v>
      </c>
      <c r="F18" s="252"/>
      <c r="G18" s="99">
        <v>314932.11280041456</v>
      </c>
      <c r="H18" s="224">
        <v>287803.23394334258</v>
      </c>
      <c r="I18" s="224">
        <v>342060.99165748653</v>
      </c>
    </row>
    <row r="19" spans="1:9" s="190" customFormat="1" x14ac:dyDescent="0.2">
      <c r="A19" s="90" t="s">
        <v>6</v>
      </c>
      <c r="B19" s="122">
        <v>402127.09076605178</v>
      </c>
      <c r="C19" s="27">
        <f t="shared" si="4"/>
        <v>142697.95678340728</v>
      </c>
      <c r="D19" s="139">
        <f t="shared" si="5"/>
        <v>55.004599750525159</v>
      </c>
      <c r="E19" s="140">
        <f t="shared" si="6"/>
        <v>1</v>
      </c>
      <c r="F19" s="252"/>
      <c r="G19" s="99">
        <v>259429.1339826445</v>
      </c>
      <c r="H19" s="224">
        <v>229238.04023620777</v>
      </c>
      <c r="I19" s="224">
        <v>289620.22772908123</v>
      </c>
    </row>
    <row r="20" spans="1:9" s="190" customFormat="1" x14ac:dyDescent="0.2">
      <c r="A20" s="90" t="s">
        <v>71</v>
      </c>
      <c r="B20" s="122">
        <v>294352.25574571965</v>
      </c>
      <c r="C20" s="27">
        <f t="shared" si="4"/>
        <v>105226.89554598517</v>
      </c>
      <c r="D20" s="139">
        <f t="shared" si="5"/>
        <v>55.638701988382465</v>
      </c>
      <c r="E20" s="140">
        <f t="shared" si="6"/>
        <v>1</v>
      </c>
      <c r="F20" s="252"/>
      <c r="G20" s="99">
        <v>189125.36019973448</v>
      </c>
      <c r="H20" s="224">
        <v>166333.58927391176</v>
      </c>
      <c r="I20" s="224">
        <v>211917.13112555721</v>
      </c>
    </row>
    <row r="21" spans="1:9" s="190" customFormat="1" x14ac:dyDescent="0.2">
      <c r="A21" s="90" t="s">
        <v>72</v>
      </c>
      <c r="B21" s="122">
        <v>873835.49478005141</v>
      </c>
      <c r="C21" s="27">
        <f t="shared" si="4"/>
        <v>126660.08195215219</v>
      </c>
      <c r="D21" s="139">
        <f t="shared" si="5"/>
        <v>16.951853577832662</v>
      </c>
      <c r="E21" s="140">
        <f t="shared" si="6"/>
        <v>0</v>
      </c>
      <c r="F21" s="252"/>
      <c r="G21" s="99">
        <v>747175.41282789921</v>
      </c>
      <c r="H21" s="224">
        <v>592180.12542893202</v>
      </c>
      <c r="I21" s="224">
        <v>902170.70022686641</v>
      </c>
    </row>
    <row r="22" spans="1:9" s="190" customFormat="1" ht="20.399999999999999" x14ac:dyDescent="0.2">
      <c r="A22" s="90" t="s">
        <v>62</v>
      </c>
      <c r="B22" s="122">
        <v>457491.76691658364</v>
      </c>
      <c r="C22" s="27">
        <f t="shared" si="4"/>
        <v>8380.1818444019882</v>
      </c>
      <c r="D22" s="139">
        <f t="shared" si="5"/>
        <v>1.8659464870083717</v>
      </c>
      <c r="E22" s="140">
        <f t="shared" si="6"/>
        <v>0</v>
      </c>
      <c r="F22" s="252"/>
      <c r="G22" s="246">
        <v>449111.58507218165</v>
      </c>
      <c r="H22" s="224">
        <v>372025.98261747899</v>
      </c>
      <c r="I22" s="224">
        <v>526197.18752688437</v>
      </c>
    </row>
    <row r="23" spans="1:9" s="190" customFormat="1" x14ac:dyDescent="0.2">
      <c r="A23" s="90" t="s">
        <v>61</v>
      </c>
      <c r="B23" s="122">
        <v>965953.78980204952</v>
      </c>
      <c r="C23" s="27">
        <f t="shared" si="4"/>
        <v>-129435.43720668717</v>
      </c>
      <c r="D23" s="139">
        <f t="shared" si="5"/>
        <v>-11.816387637857865</v>
      </c>
      <c r="E23" s="140">
        <f t="shared" si="6"/>
        <v>0</v>
      </c>
      <c r="F23" s="252"/>
      <c r="G23" s="99">
        <v>1095389.2270087367</v>
      </c>
      <c r="H23" s="224">
        <v>943089.484579404</v>
      </c>
      <c r="I23" s="224">
        <v>1247688.9694380693</v>
      </c>
    </row>
    <row r="24" spans="1:9" s="190" customFormat="1" x14ac:dyDescent="0.2">
      <c r="A24" s="90" t="s">
        <v>40</v>
      </c>
      <c r="B24" s="122">
        <v>878853.46978743095</v>
      </c>
      <c r="C24" s="27">
        <f t="shared" si="4"/>
        <v>32570.319782966282</v>
      </c>
      <c r="D24" s="139">
        <f t="shared" si="5"/>
        <v>3.8486314873212892</v>
      </c>
      <c r="E24" s="140">
        <f t="shared" si="6"/>
        <v>0</v>
      </c>
      <c r="F24" s="252"/>
      <c r="G24" s="99">
        <v>846283.15000446467</v>
      </c>
      <c r="H24" s="224">
        <v>775240.52182095998</v>
      </c>
      <c r="I24" s="224">
        <v>917325.77818796935</v>
      </c>
    </row>
    <row r="25" spans="1:9" s="190" customFormat="1" ht="12" x14ac:dyDescent="0.2">
      <c r="A25" s="90" t="s">
        <v>132</v>
      </c>
      <c r="B25" s="122">
        <v>418247.63181403768</v>
      </c>
      <c r="C25" s="27">
        <f t="shared" si="4"/>
        <v>44520.806584971026</v>
      </c>
      <c r="D25" s="139">
        <f t="shared" si="5"/>
        <v>11.912660151618255</v>
      </c>
      <c r="E25" s="140">
        <f t="shared" si="6"/>
        <v>0</v>
      </c>
      <c r="F25" s="252"/>
      <c r="G25" s="99">
        <v>373726.82522906666</v>
      </c>
      <c r="H25" s="224">
        <v>285546.99161323189</v>
      </c>
      <c r="I25" s="224">
        <v>461906.65884490142</v>
      </c>
    </row>
    <row r="26" spans="1:9" x14ac:dyDescent="0.2">
      <c r="A26" s="90" t="s">
        <v>63</v>
      </c>
      <c r="B26" s="122">
        <v>188665.84246223763</v>
      </c>
      <c r="C26" s="27">
        <f t="shared" si="4"/>
        <v>21633.692531377077</v>
      </c>
      <c r="D26" s="107">
        <f t="shared" si="5"/>
        <v>12.951813492391667</v>
      </c>
      <c r="E26" s="119">
        <f t="shared" si="6"/>
        <v>0</v>
      </c>
      <c r="F26" s="251"/>
      <c r="G26" s="45">
        <v>167032.14993086056</v>
      </c>
      <c r="H26" s="224">
        <v>142925.00490981207</v>
      </c>
      <c r="I26" s="224">
        <v>191139.29495190905</v>
      </c>
    </row>
    <row r="27" spans="1:9" x14ac:dyDescent="0.2">
      <c r="A27" s="90"/>
      <c r="B27" s="122"/>
      <c r="C27" s="125"/>
      <c r="D27" s="107"/>
      <c r="E27" s="119"/>
      <c r="F27" s="251"/>
      <c r="G27" s="45"/>
      <c r="H27" s="231"/>
      <c r="I27" s="231"/>
    </row>
    <row r="28" spans="1:9" x14ac:dyDescent="0.2">
      <c r="A28" s="84" t="s">
        <v>219</v>
      </c>
      <c r="B28" s="120">
        <v>470617.24917553877</v>
      </c>
      <c r="C28" s="13">
        <f>B28-G28</f>
        <v>38396.560122175142</v>
      </c>
      <c r="D28" s="121">
        <f>C28/G28*100</f>
        <v>8.8835544189867672</v>
      </c>
      <c r="E28" s="118">
        <f t="shared" si="6"/>
        <v>1</v>
      </c>
      <c r="F28" s="250"/>
      <c r="G28" s="208">
        <v>432220.68905336363</v>
      </c>
      <c r="H28" s="223">
        <v>406886.01143414428</v>
      </c>
      <c r="I28" s="223">
        <v>457555.36667258298</v>
      </c>
    </row>
    <row r="29" spans="1:9" x14ac:dyDescent="0.2">
      <c r="A29" s="90"/>
      <c r="B29" s="122"/>
      <c r="C29" s="125"/>
      <c r="D29" s="107"/>
      <c r="E29" s="119"/>
      <c r="F29" s="251"/>
      <c r="G29" s="45"/>
      <c r="H29" s="224"/>
      <c r="I29" s="224"/>
    </row>
    <row r="30" spans="1:9" ht="12" x14ac:dyDescent="0.2">
      <c r="A30" s="186" t="s">
        <v>223</v>
      </c>
      <c r="B30" s="122">
        <v>2091961.0032254313</v>
      </c>
      <c r="C30" s="27">
        <f t="shared" ref="C30:C38" si="7">B30-G30</f>
        <v>123409.7413755632</v>
      </c>
      <c r="D30" s="107">
        <f t="shared" ref="D30:D38" si="8">C30/G30*100</f>
        <v>6.2690641471837409</v>
      </c>
      <c r="E30" s="119">
        <f t="shared" si="6"/>
        <v>0</v>
      </c>
      <c r="F30" s="251"/>
      <c r="G30" s="45">
        <v>1968551.2618498681</v>
      </c>
      <c r="H30" s="224">
        <v>1493581.996672709</v>
      </c>
      <c r="I30" s="224">
        <v>2443520.5270270272</v>
      </c>
    </row>
    <row r="31" spans="1:9" x14ac:dyDescent="0.2">
      <c r="A31" s="96" t="s">
        <v>208</v>
      </c>
      <c r="B31" s="122">
        <v>1160683.5587541638</v>
      </c>
      <c r="C31" s="27">
        <f t="shared" si="7"/>
        <v>62677.27127941628</v>
      </c>
      <c r="D31" s="107">
        <f t="shared" si="8"/>
        <v>5.7082798153701608</v>
      </c>
      <c r="E31" s="119">
        <f t="shared" si="6"/>
        <v>0</v>
      </c>
      <c r="F31" s="251"/>
      <c r="G31" s="45">
        <v>1098006.2874747475</v>
      </c>
      <c r="H31" s="224">
        <v>993940.32709684153</v>
      </c>
      <c r="I31" s="224">
        <v>1202072.2478526535</v>
      </c>
    </row>
    <row r="32" spans="1:9" x14ac:dyDescent="0.2">
      <c r="A32" s="96" t="s">
        <v>209</v>
      </c>
      <c r="B32" s="122">
        <v>652011.57581419172</v>
      </c>
      <c r="C32" s="27">
        <f t="shared" si="7"/>
        <v>27595.699877725914</v>
      </c>
      <c r="D32" s="107">
        <f t="shared" si="8"/>
        <v>4.4194423846670059</v>
      </c>
      <c r="E32" s="119">
        <f t="shared" si="6"/>
        <v>0</v>
      </c>
      <c r="F32" s="251"/>
      <c r="G32" s="45">
        <v>624415.8759364658</v>
      </c>
      <c r="H32" s="224">
        <v>571810.37820492301</v>
      </c>
      <c r="I32" s="224">
        <v>677021.3736680086</v>
      </c>
    </row>
    <row r="33" spans="1:9" x14ac:dyDescent="0.2">
      <c r="A33" s="96" t="s">
        <v>210</v>
      </c>
      <c r="B33" s="122">
        <v>447920.59777156083</v>
      </c>
      <c r="C33" s="27">
        <f t="shared" si="7"/>
        <v>-5847.2138510502409</v>
      </c>
      <c r="D33" s="107">
        <f t="shared" si="8"/>
        <v>-1.2885915883150485</v>
      </c>
      <c r="E33" s="119">
        <f t="shared" si="6"/>
        <v>0</v>
      </c>
      <c r="F33" s="251"/>
      <c r="G33" s="45">
        <v>453767.81162261107</v>
      </c>
      <c r="H33" s="224">
        <v>430581.11824869848</v>
      </c>
      <c r="I33" s="224">
        <v>476954.50499652367</v>
      </c>
    </row>
    <row r="34" spans="1:9" ht="20.399999999999999" x14ac:dyDescent="0.2">
      <c r="A34" s="96" t="s">
        <v>211</v>
      </c>
      <c r="B34" s="122">
        <v>308207.82988971646</v>
      </c>
      <c r="C34" s="27">
        <f t="shared" si="7"/>
        <v>19133.523828134581</v>
      </c>
      <c r="D34" s="107">
        <f t="shared" si="8"/>
        <v>6.6188946671927802</v>
      </c>
      <c r="E34" s="119">
        <f t="shared" si="6"/>
        <v>0</v>
      </c>
      <c r="F34" s="251"/>
      <c r="G34" s="247">
        <v>289074.30606158188</v>
      </c>
      <c r="H34" s="224">
        <v>269440.3447454198</v>
      </c>
      <c r="I34" s="224">
        <v>308708.26737774396</v>
      </c>
    </row>
    <row r="35" spans="1:9" ht="20.399999999999999" x14ac:dyDescent="0.2">
      <c r="A35" s="96" t="s">
        <v>212</v>
      </c>
      <c r="B35" s="122">
        <v>237912.89484803268</v>
      </c>
      <c r="C35" s="27">
        <f t="shared" si="7"/>
        <v>17457.772243690764</v>
      </c>
      <c r="D35" s="107">
        <f t="shared" si="8"/>
        <v>7.9189687395120334</v>
      </c>
      <c r="E35" s="119">
        <f t="shared" si="6"/>
        <v>0</v>
      </c>
      <c r="F35" s="251"/>
      <c r="G35" s="247">
        <v>220455.12260434192</v>
      </c>
      <c r="H35" s="224">
        <v>189930.46472069315</v>
      </c>
      <c r="I35" s="224">
        <v>250979.78048799068</v>
      </c>
    </row>
    <row r="36" spans="1:9" ht="20.399999999999999" x14ac:dyDescent="0.2">
      <c r="A36" s="96" t="s">
        <v>213</v>
      </c>
      <c r="B36" s="122">
        <v>279517.726710191</v>
      </c>
      <c r="C36" s="27">
        <f t="shared" si="7"/>
        <v>62193.812799231644</v>
      </c>
      <c r="D36" s="107">
        <f t="shared" si="8"/>
        <v>28.618025361310824</v>
      </c>
      <c r="E36" s="119">
        <f t="shared" si="6"/>
        <v>1</v>
      </c>
      <c r="F36" s="251"/>
      <c r="G36" s="247">
        <v>217323.91391095935</v>
      </c>
      <c r="H36" s="224">
        <v>194665.31319861009</v>
      </c>
      <c r="I36" s="224">
        <v>239982.51462330861</v>
      </c>
    </row>
    <row r="37" spans="1:9" ht="20.399999999999999" x14ac:dyDescent="0.2">
      <c r="A37" s="96" t="s">
        <v>214</v>
      </c>
      <c r="B37" s="122">
        <v>341661.22679175972</v>
      </c>
      <c r="C37" s="27">
        <f t="shared" si="7"/>
        <v>43355.898499806412</v>
      </c>
      <c r="D37" s="107">
        <f t="shared" si="8"/>
        <v>14.534067744634358</v>
      </c>
      <c r="E37" s="119">
        <f t="shared" si="6"/>
        <v>1</v>
      </c>
      <c r="F37" s="251"/>
      <c r="G37" s="247">
        <v>298305.32829195331</v>
      </c>
      <c r="H37" s="224">
        <v>274796.46003036993</v>
      </c>
      <c r="I37" s="224">
        <v>321814.19655353669</v>
      </c>
    </row>
    <row r="38" spans="1:9" x14ac:dyDescent="0.2">
      <c r="A38" s="186" t="s">
        <v>215</v>
      </c>
      <c r="B38" s="122">
        <v>256720.46705680285</v>
      </c>
      <c r="C38" s="27">
        <f t="shared" si="7"/>
        <v>16139.04272632327</v>
      </c>
      <c r="D38" s="107">
        <f t="shared" si="8"/>
        <v>6.7083494792821341</v>
      </c>
      <c r="E38" s="119">
        <f t="shared" si="6"/>
        <v>1</v>
      </c>
      <c r="F38" s="251"/>
      <c r="G38" s="45">
        <v>240581.42433047958</v>
      </c>
      <c r="H38" s="224">
        <v>230011.90134135375</v>
      </c>
      <c r="I38" s="224">
        <v>251150.94731960542</v>
      </c>
    </row>
    <row r="39" spans="1:9" x14ac:dyDescent="0.2">
      <c r="A39" s="90"/>
      <c r="B39" s="122"/>
      <c r="C39" s="125"/>
      <c r="D39" s="107"/>
      <c r="E39" s="119"/>
      <c r="F39" s="251"/>
      <c r="G39" s="45"/>
      <c r="H39" s="224"/>
      <c r="I39" s="224"/>
    </row>
    <row r="40" spans="1:9" x14ac:dyDescent="0.2">
      <c r="A40" s="84" t="s">
        <v>216</v>
      </c>
      <c r="B40" s="120">
        <v>470617.24917553877</v>
      </c>
      <c r="C40" s="13">
        <f>B40-G40</f>
        <v>38396.560122175142</v>
      </c>
      <c r="D40" s="121">
        <f>C40/G40*100</f>
        <v>8.8835544189867672</v>
      </c>
      <c r="E40" s="118">
        <f>IF(B40&lt;H40,-1,IF(B40&gt;I40,1,0))</f>
        <v>1</v>
      </c>
      <c r="F40" s="250"/>
      <c r="G40" s="208">
        <v>432220.68905336363</v>
      </c>
      <c r="H40" s="221">
        <v>406886.01143414428</v>
      </c>
      <c r="I40" s="221">
        <v>457555.36667258298</v>
      </c>
    </row>
    <row r="41" spans="1:9" x14ac:dyDescent="0.2">
      <c r="A41" s="86"/>
      <c r="B41" s="122"/>
      <c r="C41" s="124"/>
      <c r="D41" s="107"/>
      <c r="E41" s="119"/>
      <c r="F41" s="251"/>
      <c r="G41" s="45"/>
      <c r="H41" s="231"/>
      <c r="I41" s="231"/>
    </row>
    <row r="42" spans="1:9" ht="12" x14ac:dyDescent="0.2">
      <c r="A42" s="96" t="s">
        <v>224</v>
      </c>
      <c r="B42" s="122">
        <v>977066.09586683637</v>
      </c>
      <c r="C42" s="27">
        <f t="shared" ref="C42:C44" si="9">B42-G42</f>
        <v>41242.141793954768</v>
      </c>
      <c r="D42" s="107">
        <f t="shared" ref="D42:D44" si="10">C42/G42*100</f>
        <v>4.4070406206702897</v>
      </c>
      <c r="E42" s="119">
        <f>IF(B42&lt;H42,-1,IF(B42&gt;I42,1,0))</f>
        <v>0</v>
      </c>
      <c r="F42" s="251"/>
      <c r="G42" s="45">
        <v>935823.95407288161</v>
      </c>
      <c r="H42" s="224">
        <v>860539.89444037597</v>
      </c>
      <c r="I42" s="224">
        <v>1011108.0137053872</v>
      </c>
    </row>
    <row r="43" spans="1:9" ht="12" x14ac:dyDescent="0.2">
      <c r="A43" s="96" t="s">
        <v>225</v>
      </c>
      <c r="B43" s="122">
        <v>321111.68034091749</v>
      </c>
      <c r="C43" s="27">
        <f t="shared" si="9"/>
        <v>30377.184461903933</v>
      </c>
      <c r="D43" s="107">
        <f t="shared" si="10"/>
        <v>10.448427996155335</v>
      </c>
      <c r="E43" s="119">
        <f>IF(B43&lt;H43,-1,IF(B43&gt;I43,1,0))</f>
        <v>1</v>
      </c>
      <c r="F43" s="251"/>
      <c r="G43" s="45">
        <v>290734.49587901356</v>
      </c>
      <c r="H43" s="224">
        <v>277452.38986025681</v>
      </c>
      <c r="I43" s="224">
        <v>304016.60189777031</v>
      </c>
    </row>
    <row r="44" spans="1:9" x14ac:dyDescent="0.2">
      <c r="A44" s="96" t="s">
        <v>12</v>
      </c>
      <c r="B44" s="122">
        <v>256720.46705680285</v>
      </c>
      <c r="C44" s="27">
        <f t="shared" si="9"/>
        <v>16139.04272632327</v>
      </c>
      <c r="D44" s="107">
        <f t="shared" si="10"/>
        <v>6.7083494792821341</v>
      </c>
      <c r="E44" s="119">
        <f>IF(B44&lt;H44,-1,IF(B44&gt;I44,1,0))</f>
        <v>1</v>
      </c>
      <c r="F44" s="251"/>
      <c r="G44" s="45">
        <v>240581.42433047958</v>
      </c>
      <c r="H44" s="224">
        <v>230011.90134135375</v>
      </c>
      <c r="I44" s="224">
        <v>251150.94731960542</v>
      </c>
    </row>
    <row r="45" spans="1:9" x14ac:dyDescent="0.2">
      <c r="A45" s="90"/>
      <c r="B45" s="122"/>
      <c r="C45" s="124"/>
      <c r="D45" s="107"/>
      <c r="E45" s="119"/>
      <c r="F45" s="251"/>
      <c r="G45" s="45"/>
      <c r="H45" s="231"/>
      <c r="I45" s="231"/>
    </row>
    <row r="46" spans="1:9" x14ac:dyDescent="0.2">
      <c r="A46" s="126" t="s">
        <v>217</v>
      </c>
      <c r="B46" s="120">
        <v>470617.24917553877</v>
      </c>
      <c r="C46" s="13">
        <f>B46-G46</f>
        <v>38396.560122175142</v>
      </c>
      <c r="D46" s="121">
        <f>C46/G46*100</f>
        <v>8.8835544189867672</v>
      </c>
      <c r="E46" s="118">
        <f>IF(B46&lt;H46,-1,IF(B46&gt;I46,1,0))</f>
        <v>1</v>
      </c>
      <c r="F46" s="250"/>
      <c r="G46" s="208">
        <v>432220.68905336363</v>
      </c>
      <c r="H46" s="221">
        <v>406886.01143414428</v>
      </c>
      <c r="I46" s="221">
        <v>457555.36667258298</v>
      </c>
    </row>
    <row r="47" spans="1:9" x14ac:dyDescent="0.2">
      <c r="A47" s="127"/>
      <c r="B47" s="122"/>
      <c r="C47" s="124"/>
      <c r="D47" s="107"/>
      <c r="E47" s="119"/>
      <c r="F47" s="251"/>
      <c r="G47" s="45"/>
      <c r="H47" s="231"/>
      <c r="I47" s="231"/>
    </row>
    <row r="48" spans="1:9" x14ac:dyDescent="0.2">
      <c r="A48" s="128" t="s">
        <v>8</v>
      </c>
      <c r="B48" s="122">
        <v>991224.02073648875</v>
      </c>
      <c r="C48" s="27">
        <f t="shared" ref="C48:C49" si="11">B48-G48</f>
        <v>-7471.2838556109928</v>
      </c>
      <c r="D48" s="107">
        <f t="shared" ref="D48:D49" si="12">C48/G48*100</f>
        <v>-0.74810443398074378</v>
      </c>
      <c r="E48" s="119">
        <f>IF(B48&lt;H48,-1,IF(B48&gt;I48,1,0))</f>
        <v>0</v>
      </c>
      <c r="F48" s="251"/>
      <c r="G48" s="45">
        <v>998695.30459209974</v>
      </c>
      <c r="H48" s="224">
        <v>926279.49599124119</v>
      </c>
      <c r="I48" s="224">
        <v>1071111.1131929583</v>
      </c>
    </row>
    <row r="49" spans="1:9" x14ac:dyDescent="0.2">
      <c r="A49" s="128" t="s">
        <v>9</v>
      </c>
      <c r="B49" s="122">
        <v>380306.52618943102</v>
      </c>
      <c r="C49" s="27">
        <f t="shared" si="11"/>
        <v>54212.409390590852</v>
      </c>
      <c r="D49" s="107">
        <f t="shared" si="12"/>
        <v>16.624773829953277</v>
      </c>
      <c r="E49" s="119">
        <f>IF(B49&lt;H49,-1,IF(B49&gt;I49,1,0))</f>
        <v>1</v>
      </c>
      <c r="F49" s="251"/>
      <c r="G49" s="45">
        <v>326094.11679884017</v>
      </c>
      <c r="H49" s="224">
        <v>307284.29203718086</v>
      </c>
      <c r="I49" s="224">
        <v>344903.94156049949</v>
      </c>
    </row>
    <row r="50" spans="1:9" x14ac:dyDescent="0.2">
      <c r="A50" s="129"/>
      <c r="B50" s="122"/>
      <c r="C50" s="130"/>
      <c r="D50" s="107"/>
      <c r="E50" s="119"/>
      <c r="F50" s="251"/>
      <c r="G50" s="45"/>
      <c r="H50" s="231"/>
      <c r="I50" s="231"/>
    </row>
    <row r="51" spans="1:9" x14ac:dyDescent="0.2">
      <c r="A51" s="126" t="s">
        <v>218</v>
      </c>
      <c r="B51" s="120">
        <v>470617.24917553877</v>
      </c>
      <c r="C51" s="13">
        <f>B51-G51</f>
        <v>38396.560122175142</v>
      </c>
      <c r="D51" s="121">
        <f>C51/G51*100</f>
        <v>8.8835544189867672</v>
      </c>
      <c r="E51" s="118">
        <f>IF(B51&lt;H51,-1,IF(B51&gt;I51,1,0))</f>
        <v>1</v>
      </c>
      <c r="F51" s="250"/>
      <c r="G51" s="208">
        <v>432220.68905336363</v>
      </c>
      <c r="H51" s="221">
        <v>406886.01143414428</v>
      </c>
      <c r="I51" s="221">
        <v>457555.36667258298</v>
      </c>
    </row>
    <row r="52" spans="1:9" x14ac:dyDescent="0.2">
      <c r="A52" s="127"/>
      <c r="B52" s="122"/>
      <c r="C52" s="124"/>
      <c r="D52" s="107"/>
      <c r="E52" s="119"/>
      <c r="F52" s="251"/>
      <c r="G52" s="45"/>
      <c r="H52" s="231"/>
      <c r="I52" s="231"/>
    </row>
    <row r="53" spans="1:9" x14ac:dyDescent="0.2">
      <c r="A53" s="128" t="s">
        <v>13</v>
      </c>
      <c r="B53" s="122">
        <v>548343.64480661415</v>
      </c>
      <c r="C53" s="27">
        <f t="shared" ref="C53:C55" si="13">B53-G53</f>
        <v>18084.884137674933</v>
      </c>
      <c r="D53" s="107">
        <f t="shared" ref="D53:D55" si="14">C53/G53*100</f>
        <v>3.4105771519663803</v>
      </c>
      <c r="E53" s="119">
        <f>IF(B53&lt;H53,-1,IF(B53&gt;I53,1,0))</f>
        <v>0</v>
      </c>
      <c r="F53" s="251"/>
      <c r="G53" s="45">
        <v>530258.76066893921</v>
      </c>
      <c r="H53" s="224">
        <v>499204.18790109217</v>
      </c>
      <c r="I53" s="224">
        <v>561313.33343678631</v>
      </c>
    </row>
    <row r="54" spans="1:9" x14ac:dyDescent="0.2">
      <c r="A54" s="128" t="s">
        <v>11</v>
      </c>
      <c r="B54" s="122">
        <v>220057.04132156339</v>
      </c>
      <c r="C54" s="27">
        <f t="shared" si="13"/>
        <v>53869.346717254317</v>
      </c>
      <c r="D54" s="107">
        <f t="shared" si="14"/>
        <v>32.414762624583361</v>
      </c>
      <c r="E54" s="119">
        <f>IF(B54&lt;H54,-1,IF(B54&gt;I54,1,0))</f>
        <v>1</v>
      </c>
      <c r="F54" s="251"/>
      <c r="G54" s="45">
        <v>166187.69460430907</v>
      </c>
      <c r="H54" s="224">
        <v>146296.13555721578</v>
      </c>
      <c r="I54" s="224">
        <v>186079.25365140237</v>
      </c>
    </row>
    <row r="55" spans="1:9" ht="10.8" thickBot="1" x14ac:dyDescent="0.25">
      <c r="A55" s="128" t="s">
        <v>14</v>
      </c>
      <c r="B55" s="131">
        <v>545268.71668917628</v>
      </c>
      <c r="C55" s="27">
        <f t="shared" si="13"/>
        <v>152259.54683979129</v>
      </c>
      <c r="D55" s="132">
        <f t="shared" si="14"/>
        <v>38.741983271826086</v>
      </c>
      <c r="E55" s="119">
        <f>IF(B55&lt;H55,-1,IF(B55&gt;I55,1,0))</f>
        <v>1</v>
      </c>
      <c r="F55" s="251"/>
      <c r="G55" s="245">
        <v>393009.16984938498</v>
      </c>
      <c r="H55" s="233">
        <v>320036.52949260233</v>
      </c>
      <c r="I55" s="233">
        <v>465981.81020616763</v>
      </c>
    </row>
    <row r="56" spans="1:9" ht="11.25" customHeight="1" x14ac:dyDescent="0.2">
      <c r="A56" s="368" t="s">
        <v>114</v>
      </c>
      <c r="B56" s="368"/>
      <c r="C56" s="368"/>
      <c r="D56" s="368"/>
      <c r="E56" s="368"/>
      <c r="F56" s="200"/>
      <c r="G56" s="133"/>
    </row>
    <row r="57" spans="1:9" ht="11.25" customHeight="1" x14ac:dyDescent="0.2">
      <c r="A57" s="361" t="s">
        <v>115</v>
      </c>
      <c r="B57" s="361"/>
      <c r="C57" s="361"/>
      <c r="D57" s="361"/>
      <c r="E57" s="361"/>
      <c r="F57" s="200"/>
      <c r="G57" s="133"/>
    </row>
    <row r="58" spans="1:9" ht="11.25" customHeight="1" x14ac:dyDescent="0.2">
      <c r="A58" s="361" t="s">
        <v>116</v>
      </c>
      <c r="B58" s="361"/>
      <c r="C58" s="361"/>
      <c r="D58" s="361"/>
      <c r="E58" s="361"/>
      <c r="F58" s="200"/>
      <c r="G58" s="133"/>
    </row>
    <row r="59" spans="1:9" x14ac:dyDescent="0.2">
      <c r="A59" s="358" t="s">
        <v>226</v>
      </c>
      <c r="B59" s="358"/>
      <c r="C59" s="358"/>
      <c r="D59" s="358"/>
      <c r="E59" s="358"/>
      <c r="F59" s="253"/>
      <c r="G59" s="133"/>
    </row>
    <row r="60" spans="1:9" ht="11.25" customHeight="1" x14ac:dyDescent="0.2">
      <c r="A60" s="361" t="s">
        <v>227</v>
      </c>
      <c r="B60" s="361"/>
      <c r="C60" s="361"/>
      <c r="D60" s="361"/>
      <c r="E60" s="361"/>
      <c r="F60" s="200"/>
      <c r="G60" s="133"/>
    </row>
    <row r="61" spans="1:9" ht="11.25" customHeight="1" x14ac:dyDescent="0.2">
      <c r="A61" s="361" t="s">
        <v>228</v>
      </c>
      <c r="B61" s="361"/>
      <c r="C61" s="361"/>
      <c r="D61" s="361"/>
      <c r="E61" s="361"/>
      <c r="F61" s="200"/>
      <c r="G61" s="133"/>
    </row>
    <row r="62" spans="1:9" ht="11.25" customHeight="1" x14ac:dyDescent="0.2">
      <c r="A62" s="361" t="s">
        <v>66</v>
      </c>
      <c r="B62" s="361"/>
      <c r="C62" s="361"/>
      <c r="D62" s="361"/>
      <c r="E62" s="361"/>
      <c r="F62" s="200"/>
      <c r="G62" s="133"/>
    </row>
    <row r="63" spans="1:9" ht="11.25" customHeight="1" x14ac:dyDescent="0.2">
      <c r="A63" s="343" t="s">
        <v>235</v>
      </c>
      <c r="B63" s="343"/>
      <c r="C63" s="343"/>
      <c r="D63" s="343"/>
      <c r="E63" s="343"/>
      <c r="F63" s="198"/>
      <c r="G63" s="134"/>
    </row>
    <row r="64" spans="1:9" hidden="1" x14ac:dyDescent="0.2">
      <c r="A64" s="77">
        <v>1</v>
      </c>
      <c r="B64" s="77">
        <v>-1</v>
      </c>
      <c r="C64" s="77">
        <v>0</v>
      </c>
    </row>
  </sheetData>
  <mergeCells count="17">
    <mergeCell ref="G3:I3"/>
    <mergeCell ref="G4:G5"/>
    <mergeCell ref="H4:I4"/>
    <mergeCell ref="A4:A5"/>
    <mergeCell ref="C4:D4"/>
    <mergeCell ref="E4:E5"/>
    <mergeCell ref="A56:E56"/>
    <mergeCell ref="A1:E1"/>
    <mergeCell ref="A2:E2"/>
    <mergeCell ref="A3:E3"/>
    <mergeCell ref="A62:E62"/>
    <mergeCell ref="A63:E63"/>
    <mergeCell ref="A57:E57"/>
    <mergeCell ref="A58:E58"/>
    <mergeCell ref="A60:E60"/>
    <mergeCell ref="A61:E61"/>
    <mergeCell ref="A59:E59"/>
  </mergeCells>
  <conditionalFormatting sqref="A64:C64 E7:F7 E9:F10 E12:F15 E40:F40 E42:F44 E46:F46 E51:F51 E53:F55 E17:F38 E48:F49">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6" max="1048575" man="1"/>
  </col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64"/>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7" sqref="F7"/>
    </sheetView>
  </sheetViews>
  <sheetFormatPr baseColWidth="10" defaultColWidth="11.44140625" defaultRowHeight="10.199999999999999" x14ac:dyDescent="0.2"/>
  <cols>
    <col min="1" max="1" width="36.109375" style="10" customWidth="1"/>
    <col min="2" max="4" width="9.44140625" style="10" customWidth="1"/>
    <col min="5" max="5" width="19.88671875" style="10" customWidth="1"/>
    <col min="6" max="8" width="11.44140625" style="10" customWidth="1"/>
    <col min="9" max="16384" width="11.44140625" style="10"/>
  </cols>
  <sheetData>
    <row r="1" spans="1:8" x14ac:dyDescent="0.2">
      <c r="A1" s="331" t="s">
        <v>252</v>
      </c>
      <c r="B1" s="331"/>
      <c r="C1" s="331"/>
      <c r="D1" s="331"/>
      <c r="E1" s="331"/>
    </row>
    <row r="2" spans="1:8" ht="12" x14ac:dyDescent="0.2">
      <c r="A2" s="370" t="s">
        <v>253</v>
      </c>
      <c r="B2" s="370"/>
      <c r="C2" s="370"/>
      <c r="D2" s="370"/>
      <c r="E2" s="370"/>
    </row>
    <row r="3" spans="1:8" ht="10.8" thickBot="1" x14ac:dyDescent="0.25">
      <c r="A3" s="332" t="s">
        <v>261</v>
      </c>
      <c r="B3" s="332"/>
      <c r="C3" s="332"/>
      <c r="D3" s="332"/>
      <c r="E3" s="332"/>
      <c r="F3" s="328" t="s">
        <v>233</v>
      </c>
      <c r="G3" s="328"/>
      <c r="H3" s="328"/>
    </row>
    <row r="4" spans="1:8" ht="15" customHeight="1" x14ac:dyDescent="0.2">
      <c r="A4" s="350" t="s">
        <v>120</v>
      </c>
      <c r="B4" s="3" t="s">
        <v>262</v>
      </c>
      <c r="C4" s="351" t="s">
        <v>78</v>
      </c>
      <c r="D4" s="351"/>
      <c r="E4" s="352" t="s">
        <v>112</v>
      </c>
      <c r="F4" s="353" t="s">
        <v>231</v>
      </c>
      <c r="G4" s="348" t="s">
        <v>79</v>
      </c>
      <c r="H4" s="349"/>
    </row>
    <row r="5" spans="1:8" ht="10.8" thickBot="1" x14ac:dyDescent="0.25">
      <c r="A5" s="347"/>
      <c r="B5" s="6" t="s">
        <v>263</v>
      </c>
      <c r="C5" s="6" t="s">
        <v>53</v>
      </c>
      <c r="D5" s="6" t="s">
        <v>52</v>
      </c>
      <c r="E5" s="336"/>
      <c r="F5" s="330"/>
      <c r="G5" s="259" t="s">
        <v>80</v>
      </c>
      <c r="H5" s="259" t="s">
        <v>81</v>
      </c>
    </row>
    <row r="6" spans="1:8" x14ac:dyDescent="0.2">
      <c r="A6" s="82"/>
      <c r="B6" s="52"/>
    </row>
    <row r="7" spans="1:8" x14ac:dyDescent="0.2">
      <c r="A7" s="84" t="s">
        <v>1</v>
      </c>
      <c r="B7" s="120">
        <v>498341.9807146719</v>
      </c>
      <c r="C7" s="13">
        <f>B7-F7</f>
        <v>38727.88937924162</v>
      </c>
      <c r="D7" s="121">
        <f>C7/F7*100</f>
        <v>8.426175373935104</v>
      </c>
      <c r="E7" s="118">
        <f>IF(B7&lt;G7,-1,IF(B7&gt;H7,1,0))</f>
        <v>1</v>
      </c>
      <c r="F7" s="208">
        <v>459614.09133543028</v>
      </c>
      <c r="G7" s="221">
        <v>425763.30502171861</v>
      </c>
      <c r="H7" s="221">
        <v>493464.87764914194</v>
      </c>
    </row>
    <row r="8" spans="1:8" x14ac:dyDescent="0.2">
      <c r="A8" s="86"/>
      <c r="B8" s="122"/>
      <c r="C8" s="106"/>
      <c r="D8" s="107"/>
      <c r="E8" s="119"/>
      <c r="F8" s="45"/>
      <c r="G8" s="231"/>
      <c r="H8" s="231"/>
    </row>
    <row r="9" spans="1:8" x14ac:dyDescent="0.2">
      <c r="A9" s="88" t="s">
        <v>2</v>
      </c>
      <c r="B9" s="123">
        <v>345891.87416425277</v>
      </c>
      <c r="C9" s="25">
        <f t="shared" ref="C9:C10" si="0">B9-F9</f>
        <v>35316.013193816994</v>
      </c>
      <c r="D9" s="107">
        <f t="shared" ref="D9:D10" si="1">C9/F9*100</f>
        <v>11.371139110253898</v>
      </c>
      <c r="E9" s="119">
        <f>IF(B9&lt;G9,-1,IF(B9&gt;H9,1,0))</f>
        <v>1</v>
      </c>
      <c r="F9" s="208">
        <v>310575.86097043578</v>
      </c>
      <c r="G9" s="221">
        <v>279673.10775867681</v>
      </c>
      <c r="H9" s="221">
        <v>341478.61418219475</v>
      </c>
    </row>
    <row r="10" spans="1:8" x14ac:dyDescent="0.2">
      <c r="A10" s="90" t="s">
        <v>60</v>
      </c>
      <c r="B10" s="122">
        <v>345891.87416425277</v>
      </c>
      <c r="C10" s="27">
        <f t="shared" si="0"/>
        <v>35316.013193816994</v>
      </c>
      <c r="D10" s="107">
        <f t="shared" si="1"/>
        <v>11.371139110253898</v>
      </c>
      <c r="E10" s="119">
        <f>IF(B10&lt;G10,-1,IF(B10&gt;H10,1,0))</f>
        <v>1</v>
      </c>
      <c r="F10" s="45">
        <v>310575.86097043578</v>
      </c>
      <c r="G10" s="224">
        <v>279673.10775867681</v>
      </c>
      <c r="H10" s="224">
        <v>341478.61418219475</v>
      </c>
    </row>
    <row r="11" spans="1:8" x14ac:dyDescent="0.2">
      <c r="A11" s="90"/>
      <c r="B11" s="122"/>
      <c r="C11" s="124"/>
      <c r="D11" s="107"/>
      <c r="E11" s="119"/>
      <c r="F11" s="45"/>
      <c r="G11" s="231"/>
      <c r="H11" s="231"/>
    </row>
    <row r="12" spans="1:8" x14ac:dyDescent="0.2">
      <c r="A12" s="88" t="s">
        <v>3</v>
      </c>
      <c r="B12" s="123">
        <v>457331.78969313554</v>
      </c>
      <c r="C12" s="25">
        <f t="shared" ref="C12:C15" si="2">B12-F12</f>
        <v>102611.61434985342</v>
      </c>
      <c r="D12" s="107">
        <f t="shared" ref="D12:D15" si="3">C12/F12*100</f>
        <v>28.927481852575919</v>
      </c>
      <c r="E12" s="119">
        <f>IF(B12&lt;G12,-1,IF(B12&gt;H12,1,0))</f>
        <v>1</v>
      </c>
      <c r="F12" s="208">
        <v>354720.17534328211</v>
      </c>
      <c r="G12" s="221">
        <v>313037.71988254413</v>
      </c>
      <c r="H12" s="221">
        <v>396402.6308040201</v>
      </c>
    </row>
    <row r="13" spans="1:8" x14ac:dyDescent="0.2">
      <c r="A13" s="90" t="s">
        <v>4</v>
      </c>
      <c r="B13" s="122">
        <v>471153.47578582133</v>
      </c>
      <c r="C13" s="27">
        <f t="shared" si="2"/>
        <v>121697.887123233</v>
      </c>
      <c r="D13" s="107">
        <f t="shared" si="3"/>
        <v>34.824993810797686</v>
      </c>
      <c r="E13" s="119">
        <f>IF(B13&lt;G13,-1,IF(B13&gt;H13,1,0))</f>
        <v>1</v>
      </c>
      <c r="F13" s="45">
        <v>349455.58866258833</v>
      </c>
      <c r="G13" s="224">
        <v>302096.57464702858</v>
      </c>
      <c r="H13" s="224">
        <v>396814.60267814808</v>
      </c>
    </row>
    <row r="14" spans="1:8" x14ac:dyDescent="0.2">
      <c r="A14" s="90" t="s">
        <v>5</v>
      </c>
      <c r="B14" s="122">
        <v>342041.5586507339</v>
      </c>
      <c r="C14" s="27">
        <f t="shared" si="2"/>
        <v>58947.389747623994</v>
      </c>
      <c r="D14" s="107">
        <f t="shared" si="3"/>
        <v>20.822537594477605</v>
      </c>
      <c r="E14" s="119">
        <f>IF(B14&lt;G14,-1,IF(B14&gt;H14,1,0))</f>
        <v>1</v>
      </c>
      <c r="F14" s="45">
        <v>283094.16890310991</v>
      </c>
      <c r="G14" s="224">
        <v>236782.37680670826</v>
      </c>
      <c r="H14" s="224">
        <v>329405.96099951153</v>
      </c>
    </row>
    <row r="15" spans="1:8" ht="12" x14ac:dyDescent="0.2">
      <c r="A15" s="90" t="s">
        <v>131</v>
      </c>
      <c r="B15" s="122">
        <v>901654.73785071622</v>
      </c>
      <c r="C15" s="27">
        <f t="shared" si="2"/>
        <v>161906.2253345896</v>
      </c>
      <c r="D15" s="107">
        <f t="shared" si="3"/>
        <v>21.88665777561263</v>
      </c>
      <c r="E15" s="119">
        <f>IF(B15&lt;G15,-1,IF(B15&gt;H15,1,0))</f>
        <v>1</v>
      </c>
      <c r="F15" s="45">
        <v>739748.51251612662</v>
      </c>
      <c r="G15" s="224">
        <v>595457.95868948544</v>
      </c>
      <c r="H15" s="224">
        <v>884039.06634276779</v>
      </c>
    </row>
    <row r="16" spans="1:8" x14ac:dyDescent="0.2">
      <c r="A16" s="90"/>
      <c r="B16" s="122"/>
      <c r="C16" s="124"/>
      <c r="D16" s="107"/>
      <c r="E16" s="119"/>
      <c r="F16" s="99"/>
      <c r="G16" s="236"/>
      <c r="H16" s="236"/>
    </row>
    <row r="17" spans="1:8" x14ac:dyDescent="0.2">
      <c r="A17" s="88" t="s">
        <v>54</v>
      </c>
      <c r="B17" s="123">
        <v>514988.12754262739</v>
      </c>
      <c r="C17" s="25">
        <f t="shared" ref="C17:C26" si="4">B17-F17</f>
        <v>23457.619163917727</v>
      </c>
      <c r="D17" s="107">
        <f t="shared" ref="D17:D26" si="5">C17/F17*100</f>
        <v>4.7723628063884753</v>
      </c>
      <c r="E17" s="119">
        <f t="shared" ref="E17:E38" si="6">IF(B17&lt;G17,-1,IF(B17&gt;H17,1,0))</f>
        <v>0</v>
      </c>
      <c r="F17" s="208">
        <v>491530.50837870967</v>
      </c>
      <c r="G17" s="221">
        <v>452105.19780951441</v>
      </c>
      <c r="H17" s="221">
        <v>530955.81894790486</v>
      </c>
    </row>
    <row r="18" spans="1:8" x14ac:dyDescent="0.2">
      <c r="A18" s="90" t="s">
        <v>70</v>
      </c>
      <c r="B18" s="122">
        <v>370728.58349785476</v>
      </c>
      <c r="C18" s="27">
        <f t="shared" si="4"/>
        <v>47263.747373564343</v>
      </c>
      <c r="D18" s="107">
        <f t="shared" si="5"/>
        <v>14.611711102780699</v>
      </c>
      <c r="E18" s="119">
        <f t="shared" si="6"/>
        <v>1</v>
      </c>
      <c r="F18" s="99">
        <v>323464.83612429042</v>
      </c>
      <c r="G18" s="224">
        <v>289944.37967708509</v>
      </c>
      <c r="H18" s="224">
        <v>356985.29257149575</v>
      </c>
    </row>
    <row r="19" spans="1:8" x14ac:dyDescent="0.2">
      <c r="A19" s="90" t="s">
        <v>6</v>
      </c>
      <c r="B19" s="122">
        <v>415522.47226595134</v>
      </c>
      <c r="C19" s="27">
        <f t="shared" si="4"/>
        <v>158222.54736360974</v>
      </c>
      <c r="D19" s="107">
        <f t="shared" si="5"/>
        <v>61.493429282446641</v>
      </c>
      <c r="E19" s="119">
        <f t="shared" si="6"/>
        <v>1</v>
      </c>
      <c r="F19" s="99">
        <v>257299.92490234159</v>
      </c>
      <c r="G19" s="224">
        <v>222337.9569301983</v>
      </c>
      <c r="H19" s="224">
        <v>292261.89287448488</v>
      </c>
    </row>
    <row r="20" spans="1:8" x14ac:dyDescent="0.2">
      <c r="A20" s="90" t="s">
        <v>71</v>
      </c>
      <c r="B20" s="122">
        <v>303883.56263336184</v>
      </c>
      <c r="C20" s="27">
        <f t="shared" si="4"/>
        <v>113086.04921587641</v>
      </c>
      <c r="D20" s="107">
        <f t="shared" si="5"/>
        <v>59.270190261039723</v>
      </c>
      <c r="E20" s="119">
        <f t="shared" si="6"/>
        <v>1</v>
      </c>
      <c r="F20" s="99">
        <v>190797.51341748543</v>
      </c>
      <c r="G20" s="224">
        <v>162890.37854792378</v>
      </c>
      <c r="H20" s="224">
        <v>218704.64828704708</v>
      </c>
    </row>
    <row r="21" spans="1:8" x14ac:dyDescent="0.2">
      <c r="A21" s="90" t="s">
        <v>72</v>
      </c>
      <c r="B21" s="122">
        <v>879125.2870771056</v>
      </c>
      <c r="C21" s="27">
        <f t="shared" si="4"/>
        <v>124315.62131514051</v>
      </c>
      <c r="D21" s="107">
        <f t="shared" si="5"/>
        <v>16.469797215652559</v>
      </c>
      <c r="E21" s="119">
        <f t="shared" si="6"/>
        <v>0</v>
      </c>
      <c r="F21" s="99">
        <v>754809.66576196509</v>
      </c>
      <c r="G21" s="224">
        <v>587145.69675099268</v>
      </c>
      <c r="H21" s="224">
        <v>922473.63477293751</v>
      </c>
    </row>
    <row r="22" spans="1:8" ht="20.399999999999999" x14ac:dyDescent="0.2">
      <c r="A22" s="90" t="s">
        <v>62</v>
      </c>
      <c r="B22" s="122">
        <v>478829.04267995048</v>
      </c>
      <c r="C22" s="27">
        <f t="shared" si="4"/>
        <v>12928.223500320397</v>
      </c>
      <c r="D22" s="107">
        <f t="shared" si="5"/>
        <v>2.7748874799329046</v>
      </c>
      <c r="E22" s="119">
        <f t="shared" si="6"/>
        <v>0</v>
      </c>
      <c r="F22" s="317">
        <v>465900.81917963008</v>
      </c>
      <c r="G22" s="227">
        <v>379090.90918098303</v>
      </c>
      <c r="H22" s="227">
        <v>552710.72917827719</v>
      </c>
    </row>
    <row r="23" spans="1:8" x14ac:dyDescent="0.2">
      <c r="A23" s="90" t="s">
        <v>61</v>
      </c>
      <c r="B23" s="122">
        <v>991004.81531914545</v>
      </c>
      <c r="C23" s="27">
        <f t="shared" si="4"/>
        <v>-154257.98264220206</v>
      </c>
      <c r="D23" s="107">
        <f t="shared" si="5"/>
        <v>-13.469221467491362</v>
      </c>
      <c r="E23" s="119">
        <f t="shared" si="6"/>
        <v>0</v>
      </c>
      <c r="F23" s="99">
        <v>1145262.7979613475</v>
      </c>
      <c r="G23" s="224">
        <v>950225.01504294202</v>
      </c>
      <c r="H23" s="224">
        <v>1340300.580879753</v>
      </c>
    </row>
    <row r="24" spans="1:8" x14ac:dyDescent="0.2">
      <c r="A24" s="90" t="s">
        <v>40</v>
      </c>
      <c r="B24" s="122">
        <v>879924.42226462229</v>
      </c>
      <c r="C24" s="27">
        <f t="shared" si="4"/>
        <v>24309.542234698194</v>
      </c>
      <c r="D24" s="107">
        <f t="shared" si="5"/>
        <v>2.8411780582693931</v>
      </c>
      <c r="E24" s="119">
        <f t="shared" si="6"/>
        <v>0</v>
      </c>
      <c r="F24" s="99">
        <v>855614.8800299241</v>
      </c>
      <c r="G24" s="224">
        <v>769854.80252832756</v>
      </c>
      <c r="H24" s="224">
        <v>941374.95753152063</v>
      </c>
    </row>
    <row r="25" spans="1:8" ht="12" x14ac:dyDescent="0.2">
      <c r="A25" s="90" t="s">
        <v>132</v>
      </c>
      <c r="B25" s="122">
        <v>449810.61007489462</v>
      </c>
      <c r="C25" s="27">
        <f t="shared" si="4"/>
        <v>40176.869153753622</v>
      </c>
      <c r="D25" s="107">
        <f t="shared" si="5"/>
        <v>9.8079980090038799</v>
      </c>
      <c r="E25" s="119">
        <f t="shared" si="6"/>
        <v>0</v>
      </c>
      <c r="F25" s="99">
        <v>409633.740921141</v>
      </c>
      <c r="G25" s="224">
        <v>303659.80142369756</v>
      </c>
      <c r="H25" s="224">
        <v>515607.68041858444</v>
      </c>
    </row>
    <row r="26" spans="1:8" x14ac:dyDescent="0.2">
      <c r="A26" s="90" t="s">
        <v>63</v>
      </c>
      <c r="B26" s="122">
        <v>196180.71809159094</v>
      </c>
      <c r="C26" s="27">
        <f t="shared" si="4"/>
        <v>30649.107072086364</v>
      </c>
      <c r="D26" s="107">
        <f t="shared" si="5"/>
        <v>18.515561398405637</v>
      </c>
      <c r="E26" s="119">
        <f t="shared" si="6"/>
        <v>0</v>
      </c>
      <c r="F26" s="45">
        <v>165531.61101950458</v>
      </c>
      <c r="G26" s="224">
        <v>132373.78887477811</v>
      </c>
      <c r="H26" s="224">
        <v>198689.43316423104</v>
      </c>
    </row>
    <row r="27" spans="1:8" x14ac:dyDescent="0.2">
      <c r="A27" s="90"/>
      <c r="B27" s="122"/>
      <c r="C27" s="125"/>
      <c r="D27" s="107"/>
      <c r="E27" s="119"/>
      <c r="F27" s="45"/>
      <c r="G27" s="231"/>
      <c r="H27" s="231"/>
    </row>
    <row r="28" spans="1:8" x14ac:dyDescent="0.2">
      <c r="A28" s="84" t="s">
        <v>219</v>
      </c>
      <c r="B28" s="120">
        <v>498341.9807146719</v>
      </c>
      <c r="C28" s="13">
        <f>B28-F28</f>
        <v>38727.88937924162</v>
      </c>
      <c r="D28" s="121">
        <f>C28/F28*100</f>
        <v>8.426175373935104</v>
      </c>
      <c r="E28" s="118">
        <f t="shared" si="6"/>
        <v>1</v>
      </c>
      <c r="F28" s="208">
        <v>459614.09133543028</v>
      </c>
      <c r="G28" s="221">
        <v>425763.30502171861</v>
      </c>
      <c r="H28" s="221">
        <v>493464.87764914194</v>
      </c>
    </row>
    <row r="29" spans="1:8" x14ac:dyDescent="0.2">
      <c r="A29" s="90"/>
      <c r="B29" s="122"/>
      <c r="C29" s="125"/>
      <c r="D29" s="107"/>
      <c r="E29" s="119"/>
      <c r="F29" s="45"/>
      <c r="G29" s="224"/>
      <c r="H29" s="224"/>
    </row>
    <row r="30" spans="1:8" ht="12" x14ac:dyDescent="0.2">
      <c r="A30" s="186" t="s">
        <v>223</v>
      </c>
      <c r="B30" s="122">
        <v>2179257.7449259707</v>
      </c>
      <c r="C30" s="27">
        <f t="shared" ref="C30:C38" si="7">B30-F30</f>
        <v>139440.59571543708</v>
      </c>
      <c r="D30" s="107">
        <f t="shared" ref="D30:D38" si="8">C30/F30*100</f>
        <v>6.8359360430617269</v>
      </c>
      <c r="E30" s="119">
        <f t="shared" si="6"/>
        <v>0</v>
      </c>
      <c r="F30" s="45">
        <v>2039817.1492105336</v>
      </c>
      <c r="G30" s="224">
        <v>1514647.4009316191</v>
      </c>
      <c r="H30" s="224">
        <v>2564986.8974894481</v>
      </c>
    </row>
    <row r="31" spans="1:8" x14ac:dyDescent="0.2">
      <c r="A31" s="96" t="s">
        <v>208</v>
      </c>
      <c r="B31" s="122">
        <v>1155883.1160654689</v>
      </c>
      <c r="C31" s="27">
        <f t="shared" si="7"/>
        <v>61921.153258009581</v>
      </c>
      <c r="D31" s="107">
        <f t="shared" si="8"/>
        <v>5.6602656548587778</v>
      </c>
      <c r="E31" s="119">
        <f t="shared" si="6"/>
        <v>0</v>
      </c>
      <c r="F31" s="45">
        <v>1093961.9628074593</v>
      </c>
      <c r="G31" s="224">
        <v>975261.2284157821</v>
      </c>
      <c r="H31" s="224">
        <v>1212662.6971991365</v>
      </c>
    </row>
    <row r="32" spans="1:8" x14ac:dyDescent="0.2">
      <c r="A32" s="96" t="s">
        <v>209</v>
      </c>
      <c r="B32" s="122">
        <v>654230.55788714113</v>
      </c>
      <c r="C32" s="27">
        <f t="shared" si="7"/>
        <v>24403.724455940304</v>
      </c>
      <c r="D32" s="107">
        <f t="shared" si="8"/>
        <v>3.874672078195291</v>
      </c>
      <c r="E32" s="119">
        <f t="shared" si="6"/>
        <v>0</v>
      </c>
      <c r="F32" s="45">
        <v>629826.83343120082</v>
      </c>
      <c r="G32" s="224">
        <v>567519.09026626276</v>
      </c>
      <c r="H32" s="224">
        <v>692134.57659613888</v>
      </c>
    </row>
    <row r="33" spans="1:8" x14ac:dyDescent="0.2">
      <c r="A33" s="96" t="s">
        <v>210</v>
      </c>
      <c r="B33" s="122">
        <v>444953.43975431012</v>
      </c>
      <c r="C33" s="27">
        <f t="shared" si="7"/>
        <v>-12640.812996749475</v>
      </c>
      <c r="D33" s="107">
        <f t="shared" si="8"/>
        <v>-2.7624501227348959</v>
      </c>
      <c r="E33" s="119">
        <f t="shared" si="6"/>
        <v>0</v>
      </c>
      <c r="F33" s="45">
        <v>457594.2527510596</v>
      </c>
      <c r="G33" s="224">
        <v>431157.3462636373</v>
      </c>
      <c r="H33" s="224">
        <v>484031.15923848189</v>
      </c>
    </row>
    <row r="34" spans="1:8" ht="20.399999999999999" x14ac:dyDescent="0.2">
      <c r="A34" s="96" t="s">
        <v>211</v>
      </c>
      <c r="B34" s="122">
        <v>300505.48889799777</v>
      </c>
      <c r="C34" s="27">
        <f t="shared" si="7"/>
        <v>16123.782634661766</v>
      </c>
      <c r="D34" s="107">
        <f t="shared" si="8"/>
        <v>5.6697678787155263</v>
      </c>
      <c r="E34" s="119">
        <f t="shared" si="6"/>
        <v>0</v>
      </c>
      <c r="F34" s="318">
        <v>284381.706263336</v>
      </c>
      <c r="G34" s="227">
        <v>260643.26809024098</v>
      </c>
      <c r="H34" s="227">
        <v>308120.14443643106</v>
      </c>
    </row>
    <row r="35" spans="1:8" ht="20.399999999999999" x14ac:dyDescent="0.2">
      <c r="A35" s="96" t="s">
        <v>212</v>
      </c>
      <c r="B35" s="122">
        <v>273095.02522291266</v>
      </c>
      <c r="C35" s="27">
        <f t="shared" si="7"/>
        <v>34469.540580993082</v>
      </c>
      <c r="D35" s="107">
        <f t="shared" si="8"/>
        <v>14.44503743291205</v>
      </c>
      <c r="E35" s="119">
        <f t="shared" si="6"/>
        <v>0</v>
      </c>
      <c r="F35" s="318">
        <v>238625.48464191958</v>
      </c>
      <c r="G35" s="227">
        <v>188592.02863135285</v>
      </c>
      <c r="H35" s="227">
        <v>288658.94065248634</v>
      </c>
    </row>
    <row r="36" spans="1:8" ht="20.399999999999999" x14ac:dyDescent="0.2">
      <c r="A36" s="96" t="s">
        <v>213</v>
      </c>
      <c r="B36" s="122">
        <v>280762.30230807816</v>
      </c>
      <c r="C36" s="27">
        <f t="shared" si="7"/>
        <v>65415.583299392252</v>
      </c>
      <c r="D36" s="107">
        <f t="shared" si="8"/>
        <v>30.376865549901293</v>
      </c>
      <c r="E36" s="119">
        <f t="shared" si="6"/>
        <v>1</v>
      </c>
      <c r="F36" s="318">
        <v>215346.7190086859</v>
      </c>
      <c r="G36" s="227">
        <v>187198.72411147505</v>
      </c>
      <c r="H36" s="227">
        <v>243494.71390589676</v>
      </c>
    </row>
    <row r="37" spans="1:8" ht="20.399999999999999" x14ac:dyDescent="0.2">
      <c r="A37" s="96" t="s">
        <v>214</v>
      </c>
      <c r="B37" s="122">
        <v>339211.42560133792</v>
      </c>
      <c r="C37" s="27">
        <f t="shared" si="7"/>
        <v>51892.711830728862</v>
      </c>
      <c r="D37" s="107">
        <f t="shared" si="8"/>
        <v>18.061027473539095</v>
      </c>
      <c r="E37" s="119">
        <f t="shared" si="6"/>
        <v>1</v>
      </c>
      <c r="F37" s="318">
        <v>287318.71377060906</v>
      </c>
      <c r="G37" s="227">
        <v>258443.00204000945</v>
      </c>
      <c r="H37" s="227">
        <v>316194.42550120869</v>
      </c>
    </row>
    <row r="38" spans="1:8" x14ac:dyDescent="0.2">
      <c r="A38" s="186" t="s">
        <v>215</v>
      </c>
      <c r="B38" s="122">
        <v>259682.13624669379</v>
      </c>
      <c r="C38" s="27">
        <f t="shared" si="7"/>
        <v>21143.593157753523</v>
      </c>
      <c r="D38" s="107">
        <f t="shared" si="8"/>
        <v>8.8638057749309009</v>
      </c>
      <c r="E38" s="119">
        <f t="shared" si="6"/>
        <v>1</v>
      </c>
      <c r="F38" s="45">
        <v>238538.54308894026</v>
      </c>
      <c r="G38" s="224">
        <v>222805.19217198907</v>
      </c>
      <c r="H38" s="224">
        <v>254271.89400589146</v>
      </c>
    </row>
    <row r="39" spans="1:8" x14ac:dyDescent="0.2">
      <c r="A39" s="90"/>
      <c r="B39" s="122"/>
      <c r="C39" s="125"/>
      <c r="D39" s="107"/>
      <c r="E39" s="119"/>
      <c r="F39" s="45"/>
      <c r="G39" s="224"/>
      <c r="H39" s="224"/>
    </row>
    <row r="40" spans="1:8" x14ac:dyDescent="0.2">
      <c r="A40" s="84" t="s">
        <v>216</v>
      </c>
      <c r="B40" s="120">
        <v>498341.9807146719</v>
      </c>
      <c r="C40" s="13">
        <f>B40-F40</f>
        <v>38727.88937924162</v>
      </c>
      <c r="D40" s="121">
        <f>C40/F40*100</f>
        <v>8.426175373935104</v>
      </c>
      <c r="E40" s="118">
        <f>IF(B40&lt;G40,-1,IF(B40&gt;H40,1,0))</f>
        <v>1</v>
      </c>
      <c r="F40" s="208">
        <v>459614.09133543028</v>
      </c>
      <c r="G40" s="221">
        <v>425763.30502171861</v>
      </c>
      <c r="H40" s="221">
        <v>493464.87764914194</v>
      </c>
    </row>
    <row r="41" spans="1:8" x14ac:dyDescent="0.2">
      <c r="A41" s="86"/>
      <c r="B41" s="122"/>
      <c r="C41" s="124"/>
      <c r="D41" s="107"/>
      <c r="E41" s="119"/>
      <c r="F41" s="45"/>
      <c r="G41" s="231"/>
      <c r="H41" s="231"/>
    </row>
    <row r="42" spans="1:8" ht="12" x14ac:dyDescent="0.2">
      <c r="A42" s="96" t="s">
        <v>224</v>
      </c>
      <c r="B42" s="122">
        <v>981469.59793296934</v>
      </c>
      <c r="C42" s="27">
        <f t="shared" ref="C42:C44" si="9">B42-F42</f>
        <v>37407.203241560608</v>
      </c>
      <c r="D42" s="107">
        <f t="shared" ref="D42:D44" si="10">C42/F42*100</f>
        <v>3.9623655652323828</v>
      </c>
      <c r="E42" s="119">
        <f>IF(B42&lt;G42,-1,IF(B42&gt;H42,1,0))</f>
        <v>0</v>
      </c>
      <c r="F42" s="45">
        <v>944062.39469140873</v>
      </c>
      <c r="G42" s="224">
        <v>856639.74635569076</v>
      </c>
      <c r="H42" s="224">
        <v>1031485.0430271267</v>
      </c>
    </row>
    <row r="43" spans="1:8" ht="12" x14ac:dyDescent="0.2">
      <c r="A43" s="96" t="s">
        <v>225</v>
      </c>
      <c r="B43" s="122">
        <v>323850.76439270342</v>
      </c>
      <c r="C43" s="27">
        <f t="shared" si="9"/>
        <v>30256.202909539395</v>
      </c>
      <c r="D43" s="107">
        <f t="shared" si="10"/>
        <v>10.305437115964565</v>
      </c>
      <c r="E43" s="119">
        <f>IF(B43&lt;G43,-1,IF(B43&gt;H43,1,0))</f>
        <v>1</v>
      </c>
      <c r="F43" s="45">
        <v>293594.56148316403</v>
      </c>
      <c r="G43" s="224">
        <v>276791.85373086925</v>
      </c>
      <c r="H43" s="224">
        <v>310397.26923545881</v>
      </c>
    </row>
    <row r="44" spans="1:8" x14ac:dyDescent="0.2">
      <c r="A44" s="96" t="s">
        <v>12</v>
      </c>
      <c r="B44" s="122">
        <v>259682.13624669379</v>
      </c>
      <c r="C44" s="27">
        <f t="shared" si="9"/>
        <v>21143.593157753523</v>
      </c>
      <c r="D44" s="107">
        <f t="shared" si="10"/>
        <v>8.8638057749309009</v>
      </c>
      <c r="E44" s="119">
        <f>IF(B44&lt;G44,-1,IF(B44&gt;H44,1,0))</f>
        <v>1</v>
      </c>
      <c r="F44" s="45">
        <v>238538.54308894026</v>
      </c>
      <c r="G44" s="224">
        <v>222805.19217198907</v>
      </c>
      <c r="H44" s="224">
        <v>254271.89400589146</v>
      </c>
    </row>
    <row r="45" spans="1:8" x14ac:dyDescent="0.2">
      <c r="A45" s="90"/>
      <c r="B45" s="122"/>
      <c r="C45" s="124"/>
      <c r="D45" s="107"/>
      <c r="E45" s="119"/>
      <c r="F45" s="45"/>
      <c r="G45" s="231"/>
      <c r="H45" s="231"/>
    </row>
    <row r="46" spans="1:8" x14ac:dyDescent="0.2">
      <c r="A46" s="126" t="s">
        <v>217</v>
      </c>
      <c r="B46" s="120">
        <v>498341.9807146719</v>
      </c>
      <c r="C46" s="13">
        <f>B46-F46</f>
        <v>38727.88937924162</v>
      </c>
      <c r="D46" s="121">
        <f>C46/F46*100</f>
        <v>8.426175373935104</v>
      </c>
      <c r="E46" s="118">
        <f>IF(B46&lt;G46,-1,IF(B46&gt;H46,1,0))</f>
        <v>1</v>
      </c>
      <c r="F46" s="208">
        <v>459614.09133543028</v>
      </c>
      <c r="G46" s="221">
        <v>425763.30502171861</v>
      </c>
      <c r="H46" s="221">
        <v>493464.87764914194</v>
      </c>
    </row>
    <row r="47" spans="1:8" x14ac:dyDescent="0.2">
      <c r="A47" s="127"/>
      <c r="B47" s="122"/>
      <c r="C47" s="124"/>
      <c r="D47" s="107"/>
      <c r="E47" s="119"/>
      <c r="F47" s="45"/>
      <c r="G47" s="231"/>
      <c r="H47" s="231"/>
    </row>
    <row r="48" spans="1:8" x14ac:dyDescent="0.2">
      <c r="A48" s="128" t="s">
        <v>8</v>
      </c>
      <c r="B48" s="122">
        <v>1007363.1766349378</v>
      </c>
      <c r="C48" s="27">
        <f t="shared" ref="C48:C49" si="11">B48-F48</f>
        <v>-33702.013503493625</v>
      </c>
      <c r="D48" s="107">
        <f t="shared" ref="D48:D49" si="12">C48/F48*100</f>
        <v>-3.2372625482763704</v>
      </c>
      <c r="E48" s="119">
        <f>IF(B48&lt;G48,-1,IF(B48&gt;H48,1,0))</f>
        <v>0</v>
      </c>
      <c r="F48" s="45">
        <v>1041065.1901384314</v>
      </c>
      <c r="G48" s="224">
        <v>950584.29492967098</v>
      </c>
      <c r="H48" s="224">
        <v>1131546.0853471917</v>
      </c>
    </row>
    <row r="49" spans="1:8" x14ac:dyDescent="0.2">
      <c r="A49" s="128" t="s">
        <v>9</v>
      </c>
      <c r="B49" s="122">
        <v>405867.54622037953</v>
      </c>
      <c r="C49" s="27">
        <f t="shared" si="11"/>
        <v>59600.887992226169</v>
      </c>
      <c r="D49" s="107">
        <f t="shared" si="12"/>
        <v>17.212424752993527</v>
      </c>
      <c r="E49" s="119">
        <f>IF(B49&lt;G49,-1,IF(B49&gt;H49,1,0))</f>
        <v>1</v>
      </c>
      <c r="F49" s="45">
        <v>346266.65822815336</v>
      </c>
      <c r="G49" s="224">
        <v>320911.22076775326</v>
      </c>
      <c r="H49" s="224">
        <v>371622.09568855347</v>
      </c>
    </row>
    <row r="50" spans="1:8" x14ac:dyDescent="0.2">
      <c r="A50" s="129"/>
      <c r="B50" s="122"/>
      <c r="C50" s="130"/>
      <c r="D50" s="107"/>
      <c r="E50" s="119"/>
      <c r="F50" s="45"/>
      <c r="G50" s="231"/>
      <c r="H50" s="231"/>
    </row>
    <row r="51" spans="1:8" x14ac:dyDescent="0.2">
      <c r="A51" s="126" t="s">
        <v>218</v>
      </c>
      <c r="B51" s="120">
        <v>498341.9807146719</v>
      </c>
      <c r="C51" s="13">
        <f>B51-F51</f>
        <v>38727.88937924162</v>
      </c>
      <c r="D51" s="121">
        <f>C51/F51*100</f>
        <v>8.426175373935104</v>
      </c>
      <c r="E51" s="118">
        <f>IF(B51&lt;G51,-1,IF(B51&gt;H51,1,0))</f>
        <v>1</v>
      </c>
      <c r="F51" s="208">
        <v>459614.09133543028</v>
      </c>
      <c r="G51" s="221">
        <v>425763.30502171861</v>
      </c>
      <c r="H51" s="221">
        <v>493464.87764914194</v>
      </c>
    </row>
    <row r="52" spans="1:8" x14ac:dyDescent="0.2">
      <c r="A52" s="127"/>
      <c r="B52" s="122"/>
      <c r="C52" s="124"/>
      <c r="D52" s="107"/>
      <c r="E52" s="119"/>
      <c r="F52" s="45"/>
      <c r="G52" s="231"/>
      <c r="H52" s="231"/>
    </row>
    <row r="53" spans="1:8" x14ac:dyDescent="0.2">
      <c r="A53" s="128" t="s">
        <v>13</v>
      </c>
      <c r="B53" s="122">
        <v>575439.00265961268</v>
      </c>
      <c r="C53" s="27">
        <f t="shared" ref="C53:C55" si="13">B53-F53</f>
        <v>13778.051840532455</v>
      </c>
      <c r="D53" s="107">
        <f t="shared" ref="D53:D55" si="14">C53/F53*100</f>
        <v>2.4530905736707664</v>
      </c>
      <c r="E53" s="119">
        <f>IF(B53&lt;G53,-1,IF(B53&gt;H53,1,0))</f>
        <v>0</v>
      </c>
      <c r="F53" s="45">
        <v>561660.95081908023</v>
      </c>
      <c r="G53" s="224">
        <v>520969.34360058012</v>
      </c>
      <c r="H53" s="224">
        <v>602352.55803758034</v>
      </c>
    </row>
    <row r="54" spans="1:8" x14ac:dyDescent="0.2">
      <c r="A54" s="128" t="s">
        <v>11</v>
      </c>
      <c r="B54" s="122">
        <v>227784.13487997948</v>
      </c>
      <c r="C54" s="27">
        <f t="shared" si="13"/>
        <v>55532.787090135564</v>
      </c>
      <c r="D54" s="107">
        <f t="shared" si="14"/>
        <v>32.239391913431412</v>
      </c>
      <c r="E54" s="119">
        <f>IF(B54&lt;G54,-1,IF(B54&gt;H54,1,0))</f>
        <v>1</v>
      </c>
      <c r="F54" s="45">
        <v>172251.34778984392</v>
      </c>
      <c r="G54" s="224">
        <v>145393.53336528389</v>
      </c>
      <c r="H54" s="224">
        <v>199109.16221440394</v>
      </c>
    </row>
    <row r="55" spans="1:8" ht="10.8" thickBot="1" x14ac:dyDescent="0.25">
      <c r="A55" s="128" t="s">
        <v>14</v>
      </c>
      <c r="B55" s="131">
        <v>546967.1804434954</v>
      </c>
      <c r="C55" s="27">
        <f t="shared" si="13"/>
        <v>135165.0692568068</v>
      </c>
      <c r="D55" s="132">
        <f t="shared" si="14"/>
        <v>32.822820861044669</v>
      </c>
      <c r="E55" s="312">
        <f>IF(B55&lt;G55,-1,IF(B55&gt;H55,1,0))</f>
        <v>1</v>
      </c>
      <c r="F55" s="233">
        <v>411802.11118668859</v>
      </c>
      <c r="G55" s="233">
        <v>316341.0736596284</v>
      </c>
      <c r="H55" s="233">
        <v>507263.14871374879</v>
      </c>
    </row>
    <row r="56" spans="1:8" ht="11.25" customHeight="1" x14ac:dyDescent="0.2">
      <c r="A56" s="369" t="s">
        <v>114</v>
      </c>
      <c r="B56" s="369"/>
      <c r="C56" s="369"/>
      <c r="D56" s="369"/>
      <c r="E56" s="369"/>
      <c r="F56" s="133"/>
    </row>
    <row r="57" spans="1:8" ht="11.25" customHeight="1" x14ac:dyDescent="0.2">
      <c r="A57" s="361" t="s">
        <v>115</v>
      </c>
      <c r="B57" s="361"/>
      <c r="C57" s="361"/>
      <c r="D57" s="361"/>
      <c r="E57" s="361"/>
      <c r="F57" s="133"/>
    </row>
    <row r="58" spans="1:8" ht="11.25" customHeight="1" x14ac:dyDescent="0.2">
      <c r="A58" s="361" t="s">
        <v>116</v>
      </c>
      <c r="B58" s="361"/>
      <c r="C58" s="361"/>
      <c r="D58" s="361"/>
      <c r="E58" s="361"/>
      <c r="F58" s="133"/>
    </row>
    <row r="59" spans="1:8" x14ac:dyDescent="0.2">
      <c r="A59" s="358" t="s">
        <v>226</v>
      </c>
      <c r="B59" s="358"/>
      <c r="C59" s="358"/>
      <c r="D59" s="358"/>
      <c r="E59" s="358"/>
      <c r="F59" s="133"/>
    </row>
    <row r="60" spans="1:8" ht="11.25" customHeight="1" x14ac:dyDescent="0.2">
      <c r="A60" s="361" t="s">
        <v>227</v>
      </c>
      <c r="B60" s="361"/>
      <c r="C60" s="361"/>
      <c r="D60" s="361"/>
      <c r="E60" s="361"/>
      <c r="F60" s="133"/>
    </row>
    <row r="61" spans="1:8" ht="11.25" customHeight="1" x14ac:dyDescent="0.2">
      <c r="A61" s="361" t="s">
        <v>228</v>
      </c>
      <c r="B61" s="361"/>
      <c r="C61" s="361"/>
      <c r="D61" s="361"/>
      <c r="E61" s="361"/>
      <c r="F61" s="133"/>
    </row>
    <row r="62" spans="1:8" ht="11.25" customHeight="1" x14ac:dyDescent="0.2">
      <c r="A62" s="361" t="s">
        <v>66</v>
      </c>
      <c r="B62" s="361"/>
      <c r="C62" s="361"/>
      <c r="D62" s="361"/>
      <c r="E62" s="361"/>
      <c r="F62" s="133"/>
    </row>
    <row r="63" spans="1:8" ht="11.25" customHeight="1" x14ac:dyDescent="0.2">
      <c r="A63" s="343" t="s">
        <v>235</v>
      </c>
      <c r="B63" s="343"/>
      <c r="C63" s="343"/>
      <c r="D63" s="343"/>
      <c r="E63" s="343"/>
      <c r="F63" s="134"/>
    </row>
    <row r="64" spans="1:8" hidden="1" x14ac:dyDescent="0.2">
      <c r="A64" s="77">
        <v>1</v>
      </c>
      <c r="B64" s="77">
        <v>-1</v>
      </c>
      <c r="C64" s="77">
        <v>0</v>
      </c>
    </row>
  </sheetData>
  <mergeCells count="17">
    <mergeCell ref="A1:E1"/>
    <mergeCell ref="A2:E2"/>
    <mergeCell ref="A3:E3"/>
    <mergeCell ref="F3:H3"/>
    <mergeCell ref="A4:A5"/>
    <mergeCell ref="C4:D4"/>
    <mergeCell ref="E4:E5"/>
    <mergeCell ref="F4:F5"/>
    <mergeCell ref="G4:H4"/>
    <mergeCell ref="A62:E62"/>
    <mergeCell ref="A63:E63"/>
    <mergeCell ref="A56:E56"/>
    <mergeCell ref="A57:E57"/>
    <mergeCell ref="A58:E58"/>
    <mergeCell ref="A59:E59"/>
    <mergeCell ref="A60:E60"/>
    <mergeCell ref="A61:E61"/>
  </mergeCells>
  <conditionalFormatting sqref="A64:C64 E40 E42:E44 E46 E51 E53:E55 E12:E15 E9:E10 E7 E17:E38 E48:E49">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R90"/>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G9" sqref="G9"/>
    </sheetView>
  </sheetViews>
  <sheetFormatPr baseColWidth="10" defaultColWidth="11.44140625" defaultRowHeight="10.199999999999999" x14ac:dyDescent="0.2"/>
  <cols>
    <col min="1" max="1" width="36.109375" style="10" customWidth="1"/>
    <col min="2" max="4" width="9.44140625" style="10" customWidth="1"/>
    <col min="5" max="5" width="19.5546875" style="10" customWidth="1"/>
    <col min="6" max="8" width="11.44140625" style="10" customWidth="1"/>
    <col min="9" max="16384" width="11.44140625" style="10"/>
  </cols>
  <sheetData>
    <row r="1" spans="1:8" x14ac:dyDescent="0.2">
      <c r="A1" s="331" t="s">
        <v>254</v>
      </c>
      <c r="B1" s="331"/>
      <c r="C1" s="331"/>
      <c r="D1" s="331"/>
      <c r="E1" s="331"/>
    </row>
    <row r="2" spans="1:8" ht="12" x14ac:dyDescent="0.2">
      <c r="A2" s="331" t="s">
        <v>255</v>
      </c>
      <c r="B2" s="331"/>
      <c r="C2" s="331"/>
      <c r="D2" s="331"/>
      <c r="E2" s="331"/>
    </row>
    <row r="3" spans="1:8" ht="10.8" thickBot="1" x14ac:dyDescent="0.25">
      <c r="A3" s="332" t="s">
        <v>261</v>
      </c>
      <c r="B3" s="332"/>
      <c r="C3" s="332"/>
      <c r="D3" s="332"/>
      <c r="E3" s="332"/>
      <c r="F3" s="328" t="s">
        <v>233</v>
      </c>
      <c r="G3" s="328"/>
      <c r="H3" s="328"/>
    </row>
    <row r="4" spans="1:8" ht="12.75" customHeight="1" x14ac:dyDescent="0.2">
      <c r="A4" s="350" t="s">
        <v>120</v>
      </c>
      <c r="B4" s="3" t="s">
        <v>262</v>
      </c>
      <c r="C4" s="351" t="s">
        <v>78</v>
      </c>
      <c r="D4" s="351"/>
      <c r="E4" s="352" t="s">
        <v>112</v>
      </c>
      <c r="F4" s="353" t="s">
        <v>231</v>
      </c>
      <c r="G4" s="348" t="s">
        <v>79</v>
      </c>
      <c r="H4" s="349"/>
    </row>
    <row r="5" spans="1:8" ht="10.8" thickBot="1" x14ac:dyDescent="0.25">
      <c r="A5" s="347"/>
      <c r="B5" s="6" t="s">
        <v>263</v>
      </c>
      <c r="C5" s="6" t="s">
        <v>53</v>
      </c>
      <c r="D5" s="6" t="s">
        <v>52</v>
      </c>
      <c r="E5" s="336"/>
      <c r="F5" s="330"/>
      <c r="G5" s="255" t="s">
        <v>80</v>
      </c>
      <c r="H5" s="255" t="s">
        <v>81</v>
      </c>
    </row>
    <row r="6" spans="1:8" x14ac:dyDescent="0.2">
      <c r="A6" s="314"/>
      <c r="B6" s="52"/>
    </row>
    <row r="7" spans="1:8" x14ac:dyDescent="0.2">
      <c r="A7" s="84" t="s">
        <v>1</v>
      </c>
      <c r="B7" s="120">
        <v>380771.35332728433</v>
      </c>
      <c r="C7" s="13">
        <f>B7-F7</f>
        <v>30926.182782845281</v>
      </c>
      <c r="D7" s="121">
        <f>C7/F7*100</f>
        <v>8.8399627568724402</v>
      </c>
      <c r="E7" s="118">
        <f>IF(B7&lt;G7,-1,IF(B7&gt;H7,1,0))</f>
        <v>1</v>
      </c>
      <c r="F7" s="208">
        <v>349845.17054443905</v>
      </c>
      <c r="G7" s="221">
        <v>331191.00747877738</v>
      </c>
      <c r="H7" s="221">
        <v>368499.33361010073</v>
      </c>
    </row>
    <row r="8" spans="1:8" x14ac:dyDescent="0.2">
      <c r="A8" s="86"/>
      <c r="B8" s="122"/>
      <c r="C8" s="106"/>
      <c r="D8" s="107"/>
      <c r="E8" s="119"/>
      <c r="F8" s="45"/>
      <c r="G8" s="231"/>
      <c r="H8" s="231"/>
    </row>
    <row r="9" spans="1:8" x14ac:dyDescent="0.2">
      <c r="A9" s="88" t="s">
        <v>2</v>
      </c>
      <c r="B9" s="123">
        <v>278500.86421356205</v>
      </c>
      <c r="C9" s="25">
        <f t="shared" ref="C9:C10" si="0">B9-F9</f>
        <v>8481.0236503393971</v>
      </c>
      <c r="D9" s="107">
        <f t="shared" ref="D9:D10" si="1">C9/F9*100</f>
        <v>3.1408890667623526</v>
      </c>
      <c r="E9" s="119">
        <f>IF(B9&lt;G9,-1,IF(B9&gt;H9,1,0))</f>
        <v>0</v>
      </c>
      <c r="F9" s="208">
        <v>270019.84056322265</v>
      </c>
      <c r="G9" s="221">
        <v>250938.72345538481</v>
      </c>
      <c r="H9" s="221">
        <v>289100.95767106046</v>
      </c>
    </row>
    <row r="10" spans="1:8" x14ac:dyDescent="0.2">
      <c r="A10" s="90" t="s">
        <v>60</v>
      </c>
      <c r="B10" s="122">
        <v>278500.86421356205</v>
      </c>
      <c r="C10" s="27">
        <f t="shared" si="0"/>
        <v>8481.0236503393971</v>
      </c>
      <c r="D10" s="107">
        <f t="shared" si="1"/>
        <v>3.1408890667623526</v>
      </c>
      <c r="E10" s="119">
        <f>IF(B10&lt;G10,-1,IF(B10&gt;H10,1,0))</f>
        <v>0</v>
      </c>
      <c r="F10" s="45">
        <v>270019.84056322265</v>
      </c>
      <c r="G10" s="224">
        <v>250938.72345538481</v>
      </c>
      <c r="H10" s="224">
        <v>289100.95767106046</v>
      </c>
    </row>
    <row r="11" spans="1:8" x14ac:dyDescent="0.2">
      <c r="A11" s="90"/>
      <c r="B11" s="122"/>
      <c r="C11" s="124"/>
      <c r="D11" s="107"/>
      <c r="E11" s="119"/>
      <c r="F11" s="45"/>
      <c r="G11" s="231"/>
      <c r="H11" s="231"/>
    </row>
    <row r="12" spans="1:8" x14ac:dyDescent="0.2">
      <c r="A12" s="88" t="s">
        <v>3</v>
      </c>
      <c r="B12" s="123">
        <v>378158.50568274205</v>
      </c>
      <c r="C12" s="25">
        <f t="shared" ref="C12:C15" si="2">B12-F12</f>
        <v>55378.908310472383</v>
      </c>
      <c r="D12" s="107">
        <f t="shared" ref="D12:D15" si="3">C12/F12*100</f>
        <v>17.156880038673116</v>
      </c>
      <c r="E12" s="119">
        <f>IF(B12&lt;G12,-1,IF(B12&gt;H12,1,0))</f>
        <v>1</v>
      </c>
      <c r="F12" s="208">
        <v>322779.59737226967</v>
      </c>
      <c r="G12" s="221">
        <v>295844.87928175414</v>
      </c>
      <c r="H12" s="221">
        <v>349714.31546278519</v>
      </c>
    </row>
    <row r="13" spans="1:8" x14ac:dyDescent="0.2">
      <c r="A13" s="90" t="s">
        <v>4</v>
      </c>
      <c r="B13" s="122">
        <v>350650.37283072865</v>
      </c>
      <c r="C13" s="27">
        <f t="shared" si="2"/>
        <v>44450.976615188993</v>
      </c>
      <c r="D13" s="107">
        <f t="shared" si="3"/>
        <v>14.517003352906382</v>
      </c>
      <c r="E13" s="119">
        <f>IF(B13&lt;G13,-1,IF(B13&gt;H13,1,0))</f>
        <v>1</v>
      </c>
      <c r="F13" s="45">
        <v>306199.39621553966</v>
      </c>
      <c r="G13" s="224">
        <v>271497.66386104125</v>
      </c>
      <c r="H13" s="224">
        <v>340901.12857003807</v>
      </c>
    </row>
    <row r="14" spans="1:8" x14ac:dyDescent="0.2">
      <c r="A14" s="90" t="s">
        <v>5</v>
      </c>
      <c r="B14" s="122">
        <v>317450.63347360305</v>
      </c>
      <c r="C14" s="27">
        <f t="shared" si="2"/>
        <v>46657.364522780583</v>
      </c>
      <c r="D14" s="107">
        <f t="shared" si="3"/>
        <v>17.229883410157367</v>
      </c>
      <c r="E14" s="119">
        <f>IF(B14&lt;G14,-1,IF(B14&gt;H14,1,0))</f>
        <v>1</v>
      </c>
      <c r="F14" s="45">
        <v>270793.26895082247</v>
      </c>
      <c r="G14" s="224">
        <v>239909.00178316282</v>
      </c>
      <c r="H14" s="224">
        <v>301677.53611848212</v>
      </c>
    </row>
    <row r="15" spans="1:8" ht="12" x14ac:dyDescent="0.2">
      <c r="A15" s="90" t="s">
        <v>131</v>
      </c>
      <c r="B15" s="122">
        <v>712296.11080086883</v>
      </c>
      <c r="C15" s="27">
        <f t="shared" si="2"/>
        <v>176317.63572867971</v>
      </c>
      <c r="D15" s="107">
        <f t="shared" si="3"/>
        <v>32.896402361108265</v>
      </c>
      <c r="E15" s="119">
        <f>IF(B15&lt;G15,-1,IF(B15&gt;H15,1,0))</f>
        <v>1</v>
      </c>
      <c r="F15" s="45">
        <v>535978.47507218912</v>
      </c>
      <c r="G15" s="224">
        <v>430457.87580700649</v>
      </c>
      <c r="H15" s="224">
        <v>641499.07433737174</v>
      </c>
    </row>
    <row r="16" spans="1:8" x14ac:dyDescent="0.2">
      <c r="A16" s="90"/>
      <c r="B16" s="122"/>
      <c r="C16" s="124"/>
      <c r="D16" s="107"/>
      <c r="E16" s="119"/>
      <c r="F16" s="99"/>
      <c r="G16" s="236"/>
      <c r="H16" s="236"/>
    </row>
    <row r="17" spans="1:8" x14ac:dyDescent="0.2">
      <c r="A17" s="88" t="s">
        <v>54</v>
      </c>
      <c r="B17" s="123">
        <v>435044.17853050621</v>
      </c>
      <c r="C17" s="25">
        <f t="shared" ref="C17:C26" si="4">B17-F17</f>
        <v>27070.929918839363</v>
      </c>
      <c r="D17" s="107">
        <f t="shared" ref="D17:D26" si="5">C17/F17*100</f>
        <v>6.6354669113628777</v>
      </c>
      <c r="E17" s="119">
        <f t="shared" ref="E17:E38" si="6">IF(B17&lt;G17,-1,IF(B17&gt;H17,1,0))</f>
        <v>0</v>
      </c>
      <c r="F17" s="208">
        <v>407973.24861166684</v>
      </c>
      <c r="G17" s="221">
        <v>379805.17639571091</v>
      </c>
      <c r="H17" s="221">
        <v>436141.32082762278</v>
      </c>
    </row>
    <row r="18" spans="1:8" x14ac:dyDescent="0.2">
      <c r="A18" s="90" t="s">
        <v>70</v>
      </c>
      <c r="B18" s="122">
        <v>359387.4022029335</v>
      </c>
      <c r="C18" s="27">
        <f t="shared" si="4"/>
        <v>78211.791373472894</v>
      </c>
      <c r="D18" s="107">
        <f t="shared" si="5"/>
        <v>27.815994119386879</v>
      </c>
      <c r="E18" s="119">
        <f t="shared" si="6"/>
        <v>1</v>
      </c>
      <c r="F18" s="99">
        <v>281175.61082946061</v>
      </c>
      <c r="G18" s="224">
        <v>256323.59451104695</v>
      </c>
      <c r="H18" s="224">
        <v>306027.62714787427</v>
      </c>
    </row>
    <row r="19" spans="1:8" x14ac:dyDescent="0.2">
      <c r="A19" s="90" t="s">
        <v>6</v>
      </c>
      <c r="B19" s="122">
        <v>335399.14960378705</v>
      </c>
      <c r="C19" s="27">
        <f t="shared" si="4"/>
        <v>63805.550399563333</v>
      </c>
      <c r="D19" s="107">
        <f t="shared" si="5"/>
        <v>23.493024352015382</v>
      </c>
      <c r="E19" s="119">
        <f t="shared" si="6"/>
        <v>1</v>
      </c>
      <c r="F19" s="99">
        <v>271593.59920422372</v>
      </c>
      <c r="G19" s="224">
        <v>232361.96536243602</v>
      </c>
      <c r="H19" s="224">
        <v>310825.23304601142</v>
      </c>
    </row>
    <row r="20" spans="1:8" x14ac:dyDescent="0.2">
      <c r="A20" s="90" t="s">
        <v>71</v>
      </c>
      <c r="B20" s="122">
        <v>258997.24137373079</v>
      </c>
      <c r="C20" s="27">
        <f t="shared" si="4"/>
        <v>76227.883409445669</v>
      </c>
      <c r="D20" s="107">
        <f t="shared" si="5"/>
        <v>41.707146240750774</v>
      </c>
      <c r="E20" s="119">
        <f t="shared" si="6"/>
        <v>1</v>
      </c>
      <c r="F20" s="99">
        <v>182769.35796428513</v>
      </c>
      <c r="G20" s="224">
        <v>154592.49361542644</v>
      </c>
      <c r="H20" s="224">
        <v>210946.22231314381</v>
      </c>
    </row>
    <row r="21" spans="1:8" x14ac:dyDescent="0.2">
      <c r="A21" s="90" t="s">
        <v>72</v>
      </c>
      <c r="B21" s="122">
        <v>807981.12364104041</v>
      </c>
      <c r="C21" s="27">
        <f t="shared" si="4"/>
        <v>143375.4666850355</v>
      </c>
      <c r="D21" s="107">
        <f t="shared" si="5"/>
        <v>21.573013287566191</v>
      </c>
      <c r="E21" s="119">
        <f t="shared" si="6"/>
        <v>0</v>
      </c>
      <c r="F21" s="99">
        <v>664605.65695600491</v>
      </c>
      <c r="G21" s="224">
        <v>500691.16273117776</v>
      </c>
      <c r="H21" s="224">
        <v>828520.15118083206</v>
      </c>
    </row>
    <row r="22" spans="1:8" ht="20.399999999999999" x14ac:dyDescent="0.2">
      <c r="A22" s="90" t="s">
        <v>62</v>
      </c>
      <c r="B22" s="122">
        <v>336628.35080460203</v>
      </c>
      <c r="C22" s="27">
        <f t="shared" si="4"/>
        <v>17006.416948999045</v>
      </c>
      <c r="D22" s="139">
        <f t="shared" si="5"/>
        <v>5.3207915814319895</v>
      </c>
      <c r="E22" s="119">
        <f t="shared" si="6"/>
        <v>0</v>
      </c>
      <c r="F22" s="317">
        <v>319621.93385560298</v>
      </c>
      <c r="G22" s="227">
        <v>262478.27763492014</v>
      </c>
      <c r="H22" s="227">
        <v>376765.59007628582</v>
      </c>
    </row>
    <row r="23" spans="1:8" x14ac:dyDescent="0.2">
      <c r="A23" s="90" t="s">
        <v>61</v>
      </c>
      <c r="B23" s="122">
        <v>864499.93441300571</v>
      </c>
      <c r="C23" s="27">
        <f t="shared" si="4"/>
        <v>-79817.67985117808</v>
      </c>
      <c r="D23" s="139">
        <f t="shared" si="5"/>
        <v>-8.4524188308583383</v>
      </c>
      <c r="E23" s="119">
        <f t="shared" si="6"/>
        <v>0</v>
      </c>
      <c r="F23" s="99">
        <v>944317.61426418379</v>
      </c>
      <c r="G23" s="224">
        <v>829403.03235965129</v>
      </c>
      <c r="H23" s="224">
        <v>1059232.1961687163</v>
      </c>
    </row>
    <row r="24" spans="1:8" x14ac:dyDescent="0.2">
      <c r="A24" s="90" t="s">
        <v>40</v>
      </c>
      <c r="B24" s="122">
        <v>874221.20366969157</v>
      </c>
      <c r="C24" s="27">
        <f t="shared" si="4"/>
        <v>69123.229453477077</v>
      </c>
      <c r="D24" s="107">
        <f t="shared" si="5"/>
        <v>8.5856916384332589</v>
      </c>
      <c r="E24" s="119">
        <f t="shared" si="6"/>
        <v>0</v>
      </c>
      <c r="F24" s="99">
        <v>805097.9742162145</v>
      </c>
      <c r="G24" s="224">
        <v>733663.73670674115</v>
      </c>
      <c r="H24" s="224">
        <v>876532.21172568784</v>
      </c>
    </row>
    <row r="25" spans="1:8" ht="12" x14ac:dyDescent="0.2">
      <c r="A25" s="90" t="s">
        <v>132</v>
      </c>
      <c r="B25" s="122">
        <v>276724.86832787446</v>
      </c>
      <c r="C25" s="27">
        <f t="shared" si="4"/>
        <v>60398.185600502242</v>
      </c>
      <c r="D25" s="107">
        <f t="shared" si="5"/>
        <v>27.919896352600958</v>
      </c>
      <c r="E25" s="119">
        <f t="shared" si="6"/>
        <v>1</v>
      </c>
      <c r="F25" s="99">
        <v>216326.68272737222</v>
      </c>
      <c r="G25" s="224">
        <v>172325.990112709</v>
      </c>
      <c r="H25" s="224">
        <v>260327.37534203543</v>
      </c>
    </row>
    <row r="26" spans="1:8" x14ac:dyDescent="0.2">
      <c r="A26" s="90" t="s">
        <v>63</v>
      </c>
      <c r="B26" s="122">
        <v>164655.5225408696</v>
      </c>
      <c r="C26" s="27">
        <f t="shared" si="4"/>
        <v>-5830.0810463080998</v>
      </c>
      <c r="D26" s="107">
        <f t="shared" si="5"/>
        <v>-3.4196911197413167</v>
      </c>
      <c r="E26" s="119">
        <f t="shared" si="6"/>
        <v>0</v>
      </c>
      <c r="F26" s="45">
        <v>170485.6035871777</v>
      </c>
      <c r="G26" s="224">
        <v>147675.94513884801</v>
      </c>
      <c r="H26" s="224">
        <v>193295.26203550739</v>
      </c>
    </row>
    <row r="27" spans="1:8" x14ac:dyDescent="0.2">
      <c r="A27" s="90"/>
      <c r="B27" s="122"/>
      <c r="C27" s="125"/>
      <c r="D27" s="107"/>
      <c r="E27" s="119"/>
      <c r="F27" s="45"/>
      <c r="G27" s="231"/>
      <c r="H27" s="231"/>
    </row>
    <row r="28" spans="1:8" x14ac:dyDescent="0.2">
      <c r="A28" s="84" t="s">
        <v>219</v>
      </c>
      <c r="B28" s="120">
        <v>380771.35332728433</v>
      </c>
      <c r="C28" s="13">
        <f>B28-F28</f>
        <v>30926.182782845281</v>
      </c>
      <c r="D28" s="121">
        <f>C28/F28*100</f>
        <v>8.8399627568724402</v>
      </c>
      <c r="E28" s="118">
        <f t="shared" si="6"/>
        <v>1</v>
      </c>
      <c r="F28" s="208">
        <v>349845.17054443905</v>
      </c>
      <c r="G28" s="221">
        <v>331191.00747877738</v>
      </c>
      <c r="H28" s="221">
        <v>368499.33361010073</v>
      </c>
    </row>
    <row r="29" spans="1:8" x14ac:dyDescent="0.2">
      <c r="A29" s="90"/>
      <c r="B29" s="122"/>
      <c r="C29" s="125"/>
      <c r="D29" s="107"/>
      <c r="E29" s="119"/>
      <c r="F29" s="45"/>
      <c r="G29" s="224"/>
      <c r="H29" s="224"/>
    </row>
    <row r="30" spans="1:8" ht="12" x14ac:dyDescent="0.2">
      <c r="A30" s="186" t="s">
        <v>223</v>
      </c>
      <c r="B30" s="122">
        <v>1551545.6536425687</v>
      </c>
      <c r="C30" s="27">
        <f t="shared" ref="C30:C38" si="7">B30-F30</f>
        <v>80428.743018470472</v>
      </c>
      <c r="D30" s="107">
        <f t="shared" ref="D30:D38" si="8">C30/F30*100</f>
        <v>5.4671890750239447</v>
      </c>
      <c r="E30" s="119">
        <f t="shared" si="6"/>
        <v>0</v>
      </c>
      <c r="F30" s="45">
        <v>1471116.9106240983</v>
      </c>
      <c r="G30" s="224">
        <v>987731.96033282415</v>
      </c>
      <c r="H30" s="224">
        <v>1954501.8609153724</v>
      </c>
    </row>
    <row r="31" spans="1:8" x14ac:dyDescent="0.2">
      <c r="A31" s="96" t="s">
        <v>208</v>
      </c>
      <c r="B31" s="122">
        <v>1195111.0026194621</v>
      </c>
      <c r="C31" s="27">
        <f t="shared" si="7"/>
        <v>69784.739535644185</v>
      </c>
      <c r="D31" s="107">
        <f t="shared" si="8"/>
        <v>6.2012895126438892</v>
      </c>
      <c r="E31" s="119">
        <f t="shared" si="6"/>
        <v>0</v>
      </c>
      <c r="F31" s="45">
        <v>1125326.2630838179</v>
      </c>
      <c r="G31" s="224">
        <v>1028377.2567046132</v>
      </c>
      <c r="H31" s="224">
        <v>1222275.2694630227</v>
      </c>
    </row>
    <row r="32" spans="1:8" x14ac:dyDescent="0.2">
      <c r="A32" s="96" t="s">
        <v>209</v>
      </c>
      <c r="B32" s="122">
        <v>638973.37600387947</v>
      </c>
      <c r="C32" s="27">
        <f t="shared" si="7"/>
        <v>42055.231425952865</v>
      </c>
      <c r="D32" s="107">
        <f t="shared" si="8"/>
        <v>7.0453933772928936</v>
      </c>
      <c r="E32" s="119">
        <f t="shared" si="6"/>
        <v>0</v>
      </c>
      <c r="F32" s="45">
        <v>596918.14457792661</v>
      </c>
      <c r="G32" s="224">
        <v>549771.91362676083</v>
      </c>
      <c r="H32" s="224">
        <v>644064.37552909239</v>
      </c>
    </row>
    <row r="33" spans="1:18" x14ac:dyDescent="0.2">
      <c r="A33" s="96" t="s">
        <v>210</v>
      </c>
      <c r="B33" s="122">
        <v>467023.0923811557</v>
      </c>
      <c r="C33" s="27">
        <f t="shared" si="7"/>
        <v>35962.499871015607</v>
      </c>
      <c r="D33" s="107">
        <f t="shared" si="8"/>
        <v>8.3427946084330689</v>
      </c>
      <c r="E33" s="119">
        <f t="shared" si="6"/>
        <v>0</v>
      </c>
      <c r="F33" s="45">
        <v>431060.59251014009</v>
      </c>
      <c r="G33" s="224">
        <v>393889.85849126807</v>
      </c>
      <c r="H33" s="224">
        <v>468231.32652901212</v>
      </c>
    </row>
    <row r="34" spans="1:18" ht="20.399999999999999" x14ac:dyDescent="0.2">
      <c r="A34" s="96" t="s">
        <v>211</v>
      </c>
      <c r="B34" s="122">
        <v>337683.04608138191</v>
      </c>
      <c r="C34" s="27">
        <f t="shared" si="7"/>
        <v>29582.155786961259</v>
      </c>
      <c r="D34" s="107">
        <f t="shared" si="8"/>
        <v>9.6014509269001476</v>
      </c>
      <c r="E34" s="119">
        <f t="shared" si="6"/>
        <v>1</v>
      </c>
      <c r="F34" s="318">
        <v>308100.89029442065</v>
      </c>
      <c r="G34" s="227">
        <v>285102.78347648814</v>
      </c>
      <c r="H34" s="227">
        <v>331098.99711235316</v>
      </c>
    </row>
    <row r="35" spans="1:18" ht="20.399999999999999" x14ac:dyDescent="0.2">
      <c r="A35" s="96" t="s">
        <v>212</v>
      </c>
      <c r="B35" s="122">
        <v>224853.8560028616</v>
      </c>
      <c r="C35" s="27">
        <f t="shared" si="7"/>
        <v>13997.890413228393</v>
      </c>
      <c r="D35" s="107">
        <f t="shared" si="8"/>
        <v>6.6386029790928545</v>
      </c>
      <c r="E35" s="119">
        <f t="shared" si="6"/>
        <v>0</v>
      </c>
      <c r="F35" s="318">
        <v>210855.96558963321</v>
      </c>
      <c r="G35" s="227">
        <v>173007.25313833397</v>
      </c>
      <c r="H35" s="227">
        <v>248704.67804093246</v>
      </c>
    </row>
    <row r="36" spans="1:18" ht="20.399999999999999" x14ac:dyDescent="0.2">
      <c r="A36" s="96" t="s">
        <v>213</v>
      </c>
      <c r="B36" s="122">
        <v>274516.84129368264</v>
      </c>
      <c r="C36" s="27">
        <f t="shared" si="7"/>
        <v>50398.439260852203</v>
      </c>
      <c r="D36" s="107">
        <f t="shared" si="8"/>
        <v>22.487416831336095</v>
      </c>
      <c r="E36" s="119">
        <f t="shared" si="6"/>
        <v>1</v>
      </c>
      <c r="F36" s="318">
        <v>224118.40203283043</v>
      </c>
      <c r="G36" s="227">
        <v>198289.45239580466</v>
      </c>
      <c r="H36" s="227">
        <v>249947.3516698562</v>
      </c>
    </row>
    <row r="37" spans="1:18" ht="20.399999999999999" x14ac:dyDescent="0.2">
      <c r="A37" s="96" t="s">
        <v>214</v>
      </c>
      <c r="B37" s="122">
        <v>350928.9241116498</v>
      </c>
      <c r="C37" s="27">
        <f t="shared" si="7"/>
        <v>12979.03112759639</v>
      </c>
      <c r="D37" s="107">
        <f t="shared" si="8"/>
        <v>3.8405193778856503</v>
      </c>
      <c r="E37" s="119">
        <f t="shared" si="6"/>
        <v>0</v>
      </c>
      <c r="F37" s="318">
        <v>337949.89298405341</v>
      </c>
      <c r="G37" s="227">
        <v>308727.53056363412</v>
      </c>
      <c r="H37" s="227">
        <v>367172.2554044727</v>
      </c>
    </row>
    <row r="38" spans="1:18" x14ac:dyDescent="0.2">
      <c r="A38" s="186" t="s">
        <v>215</v>
      </c>
      <c r="B38" s="122">
        <v>251478.28591351942</v>
      </c>
      <c r="C38" s="27">
        <f t="shared" si="7"/>
        <v>7762.9557566847652</v>
      </c>
      <c r="D38" s="107">
        <f t="shared" si="8"/>
        <v>3.185255417330203</v>
      </c>
      <c r="E38" s="119">
        <f t="shared" si="6"/>
        <v>0</v>
      </c>
      <c r="F38" s="45">
        <v>243715.33015683465</v>
      </c>
      <c r="G38" s="224">
        <v>232360.21764792816</v>
      </c>
      <c r="H38" s="224">
        <v>255070.44266574114</v>
      </c>
    </row>
    <row r="39" spans="1:18" x14ac:dyDescent="0.2">
      <c r="A39" s="90"/>
      <c r="B39" s="122"/>
      <c r="C39" s="125"/>
      <c r="D39" s="107"/>
      <c r="E39" s="119"/>
      <c r="F39" s="45"/>
      <c r="G39" s="224"/>
      <c r="H39" s="224"/>
    </row>
    <row r="40" spans="1:18" x14ac:dyDescent="0.2">
      <c r="A40" s="84" t="s">
        <v>216</v>
      </c>
      <c r="B40" s="120">
        <v>380771.35332728433</v>
      </c>
      <c r="C40" s="13">
        <f>B40-F40</f>
        <v>30926.182782845281</v>
      </c>
      <c r="D40" s="121">
        <f>C40/F40*100</f>
        <v>8.8399627568724402</v>
      </c>
      <c r="E40" s="118">
        <f>IF(B40&lt;G40,-1,IF(B40&gt;H40,1,0))</f>
        <v>1</v>
      </c>
      <c r="F40" s="208">
        <v>349845.17054443905</v>
      </c>
      <c r="G40" s="221">
        <v>331191.00747877738</v>
      </c>
      <c r="H40" s="221">
        <v>368499.33361010073</v>
      </c>
    </row>
    <row r="41" spans="1:18" x14ac:dyDescent="0.2">
      <c r="A41" s="86"/>
      <c r="B41" s="122"/>
      <c r="C41" s="124"/>
      <c r="D41" s="107"/>
      <c r="E41" s="119"/>
      <c r="F41" s="45"/>
      <c r="G41" s="231"/>
      <c r="H41" s="231"/>
      <c r="P41" s="138"/>
      <c r="Q41" s="16"/>
      <c r="R41" s="16"/>
    </row>
    <row r="42" spans="1:18" ht="12" x14ac:dyDescent="0.2">
      <c r="A42" s="96" t="s">
        <v>224</v>
      </c>
      <c r="B42" s="122">
        <v>948321.99320613942</v>
      </c>
      <c r="C42" s="27">
        <f t="shared" ref="C42:C44" si="9">B42-F42</f>
        <v>61681.310206638067</v>
      </c>
      <c r="D42" s="107">
        <f t="shared" ref="D42:D44" si="10">C42/F42*100</f>
        <v>6.9567426116711086</v>
      </c>
      <c r="E42" s="119">
        <f>IF(B42&lt;G42,-1,IF(B42&gt;H42,1,0))</f>
        <v>0</v>
      </c>
      <c r="F42" s="45">
        <v>886640.68299950135</v>
      </c>
      <c r="G42" s="224">
        <v>815611.5984495217</v>
      </c>
      <c r="H42" s="224">
        <v>957669.76754948101</v>
      </c>
      <c r="P42" s="138"/>
      <c r="Q42" s="23"/>
      <c r="R42" s="23"/>
    </row>
    <row r="43" spans="1:18" ht="12" x14ac:dyDescent="0.2">
      <c r="A43" s="96" t="s">
        <v>225</v>
      </c>
      <c r="B43" s="122">
        <v>312004.97049298324</v>
      </c>
      <c r="C43" s="27">
        <f t="shared" si="9"/>
        <v>30451.79302917287</v>
      </c>
      <c r="D43" s="107">
        <f t="shared" si="10"/>
        <v>10.81564530845581</v>
      </c>
      <c r="E43" s="119">
        <f>IF(B43&lt;G43,-1,IF(B43&gt;H43,1,0))</f>
        <v>1</v>
      </c>
      <c r="F43" s="45">
        <v>281553.17746381037</v>
      </c>
      <c r="G43" s="224">
        <v>265810.53946212848</v>
      </c>
      <c r="H43" s="224">
        <v>297295.81546549225</v>
      </c>
      <c r="P43" s="138"/>
      <c r="Q43" s="32"/>
      <c r="R43" s="32"/>
    </row>
    <row r="44" spans="1:18" x14ac:dyDescent="0.2">
      <c r="A44" s="96" t="s">
        <v>12</v>
      </c>
      <c r="B44" s="122">
        <v>251478.28591351942</v>
      </c>
      <c r="C44" s="27">
        <f t="shared" si="9"/>
        <v>7762.9557566847652</v>
      </c>
      <c r="D44" s="107">
        <f t="shared" si="10"/>
        <v>3.185255417330203</v>
      </c>
      <c r="E44" s="119">
        <f>IF(B44&lt;G44,-1,IF(B44&gt;H44,1,0))</f>
        <v>0</v>
      </c>
      <c r="F44" s="45">
        <v>243715.33015683465</v>
      </c>
      <c r="G44" s="224">
        <v>232360.21764792816</v>
      </c>
      <c r="H44" s="224">
        <v>255070.44266574114</v>
      </c>
      <c r="P44" s="138"/>
      <c r="Q44" s="33"/>
      <c r="R44" s="33"/>
    </row>
    <row r="45" spans="1:18" x14ac:dyDescent="0.2">
      <c r="A45" s="90"/>
      <c r="B45" s="122"/>
      <c r="C45" s="124"/>
      <c r="D45" s="107"/>
      <c r="E45" s="119"/>
      <c r="F45" s="45"/>
      <c r="G45" s="231"/>
      <c r="H45" s="231"/>
      <c r="P45" s="138"/>
      <c r="Q45" s="23"/>
      <c r="R45" s="23"/>
    </row>
    <row r="46" spans="1:18" x14ac:dyDescent="0.2">
      <c r="A46" s="126" t="s">
        <v>217</v>
      </c>
      <c r="B46" s="120">
        <v>380771.35332728433</v>
      </c>
      <c r="C46" s="13">
        <f>B46-F46</f>
        <v>30926.182782845281</v>
      </c>
      <c r="D46" s="121">
        <f>C46/F46*100</f>
        <v>8.8399627568724402</v>
      </c>
      <c r="E46" s="118">
        <f>IF(B46&lt;G46,-1,IF(B46&gt;H46,1,0))</f>
        <v>1</v>
      </c>
      <c r="F46" s="208">
        <v>349845.17054443905</v>
      </c>
      <c r="G46" s="221">
        <v>331191.00747877738</v>
      </c>
      <c r="H46" s="221">
        <v>368499.33361010073</v>
      </c>
      <c r="P46" s="138"/>
      <c r="Q46" s="32"/>
      <c r="R46" s="32"/>
    </row>
    <row r="47" spans="1:18" x14ac:dyDescent="0.2">
      <c r="A47" s="127"/>
      <c r="B47" s="122"/>
      <c r="C47" s="124"/>
      <c r="D47" s="107"/>
      <c r="E47" s="119"/>
      <c r="F47" s="45"/>
      <c r="G47" s="231"/>
      <c r="H47" s="231"/>
      <c r="P47" s="138"/>
      <c r="Q47" s="33"/>
      <c r="R47" s="33"/>
    </row>
    <row r="48" spans="1:18" x14ac:dyDescent="0.2">
      <c r="A48" s="128" t="s">
        <v>8</v>
      </c>
      <c r="B48" s="122">
        <v>928730.55277075479</v>
      </c>
      <c r="C48" s="27">
        <f t="shared" ref="C48:C49" si="11">B48-F48</f>
        <v>76731.184844074305</v>
      </c>
      <c r="D48" s="107">
        <f t="shared" ref="D48:D49" si="12">C48/F48*100</f>
        <v>9.0060142920995077</v>
      </c>
      <c r="E48" s="119">
        <f>IF(B48&lt;G48,-1,IF(B48&gt;H48,1,0))</f>
        <v>1</v>
      </c>
      <c r="F48" s="45">
        <v>851999.36792668048</v>
      </c>
      <c r="G48" s="224">
        <v>794954.83580334939</v>
      </c>
      <c r="H48" s="224">
        <v>909043.90005001158</v>
      </c>
      <c r="P48" s="138"/>
      <c r="Q48" s="33"/>
      <c r="R48" s="33"/>
    </row>
    <row r="49" spans="1:18" x14ac:dyDescent="0.2">
      <c r="A49" s="128" t="s">
        <v>9</v>
      </c>
      <c r="B49" s="122">
        <v>299856.13281467796</v>
      </c>
      <c r="C49" s="27">
        <f t="shared" si="11"/>
        <v>32907.795079985692</v>
      </c>
      <c r="D49" s="107">
        <f t="shared" si="12"/>
        <v>12.32740213302667</v>
      </c>
      <c r="E49" s="119">
        <f>IF(B49&lt;G49,-1,IF(B49&gt;H49,1,0))</f>
        <v>1</v>
      </c>
      <c r="F49" s="45">
        <v>266948.33773469226</v>
      </c>
      <c r="G49" s="224">
        <v>254144.42904447098</v>
      </c>
      <c r="H49" s="224">
        <v>279752.24642491352</v>
      </c>
      <c r="P49" s="138"/>
      <c r="Q49" s="33"/>
      <c r="R49" s="33"/>
    </row>
    <row r="50" spans="1:18" x14ac:dyDescent="0.2">
      <c r="A50" s="129"/>
      <c r="B50" s="122"/>
      <c r="C50" s="130"/>
      <c r="D50" s="107"/>
      <c r="E50" s="119"/>
      <c r="F50" s="45"/>
      <c r="G50" s="231"/>
      <c r="H50" s="231"/>
      <c r="P50" s="138"/>
      <c r="Q50" s="23"/>
      <c r="R50" s="23"/>
    </row>
    <row r="51" spans="1:18" x14ac:dyDescent="0.2">
      <c r="A51" s="126" t="s">
        <v>218</v>
      </c>
      <c r="B51" s="120">
        <v>380771.35332728433</v>
      </c>
      <c r="C51" s="13">
        <f>B51-F51</f>
        <v>30926.182782845281</v>
      </c>
      <c r="D51" s="121">
        <f>C51/F51*100</f>
        <v>8.8399627568724402</v>
      </c>
      <c r="E51" s="118">
        <f>IF(B51&lt;G51,-1,IF(B51&gt;H51,1,0))</f>
        <v>1</v>
      </c>
      <c r="F51" s="208">
        <v>349845.17054443905</v>
      </c>
      <c r="G51" s="221">
        <v>331191.00747877738</v>
      </c>
      <c r="H51" s="221">
        <v>368499.33361010073</v>
      </c>
      <c r="P51" s="138"/>
      <c r="Q51" s="32"/>
      <c r="R51" s="32"/>
    </row>
    <row r="52" spans="1:18" x14ac:dyDescent="0.2">
      <c r="A52" s="127"/>
      <c r="B52" s="122"/>
      <c r="C52" s="124"/>
      <c r="D52" s="107"/>
      <c r="E52" s="119"/>
      <c r="F52" s="45"/>
      <c r="G52" s="231"/>
      <c r="H52" s="231"/>
      <c r="P52" s="138"/>
      <c r="Q52" s="33"/>
      <c r="R52" s="33"/>
    </row>
    <row r="53" spans="1:18" x14ac:dyDescent="0.2">
      <c r="A53" s="128" t="s">
        <v>13</v>
      </c>
      <c r="B53" s="122">
        <v>451178.91220318462</v>
      </c>
      <c r="C53" s="27">
        <f t="shared" ref="C53:C55" si="13">B53-F53</f>
        <v>19767.271848627133</v>
      </c>
      <c r="D53" s="107">
        <f t="shared" ref="D53:D55" si="14">C53/F53*100</f>
        <v>4.5819977950482089</v>
      </c>
      <c r="E53" s="119">
        <f>IF(B53&lt;G53,-1,IF(B53&gt;H53,1,0))</f>
        <v>0</v>
      </c>
      <c r="F53" s="45">
        <v>431411.64035455749</v>
      </c>
      <c r="G53" s="224">
        <v>409039.34392480296</v>
      </c>
      <c r="H53" s="224">
        <v>453783.93678431201</v>
      </c>
      <c r="P53" s="138"/>
      <c r="Q53" s="33"/>
      <c r="R53" s="33"/>
    </row>
    <row r="54" spans="1:18" x14ac:dyDescent="0.2">
      <c r="A54" s="128" t="s">
        <v>11</v>
      </c>
      <c r="B54" s="122">
        <v>201181.90539598826</v>
      </c>
      <c r="C54" s="27">
        <f t="shared" si="13"/>
        <v>51366.879417927761</v>
      </c>
      <c r="D54" s="107">
        <f t="shared" si="14"/>
        <v>34.286867477131516</v>
      </c>
      <c r="E54" s="119">
        <f>IF(B54&lt;G54,-1,IF(B54&gt;H54,1,0))</f>
        <v>1</v>
      </c>
      <c r="F54" s="45">
        <v>149815.0259780605</v>
      </c>
      <c r="G54" s="224">
        <v>136033.47449381754</v>
      </c>
      <c r="H54" s="224">
        <v>163596.57746230345</v>
      </c>
      <c r="P54" s="138"/>
      <c r="Q54" s="33"/>
      <c r="R54" s="33"/>
    </row>
    <row r="55" spans="1:18" ht="10.8" thickBot="1" x14ac:dyDescent="0.25">
      <c r="A55" s="128" t="s">
        <v>14</v>
      </c>
      <c r="B55" s="131">
        <v>539943.28298425721</v>
      </c>
      <c r="C55" s="27">
        <f t="shared" si="13"/>
        <v>197197.93982443446</v>
      </c>
      <c r="D55" s="132">
        <f t="shared" si="14"/>
        <v>57.534826879465648</v>
      </c>
      <c r="E55" s="312">
        <f>IF(B55&lt;G55,-1,IF(B55&gt;H55,1,0))</f>
        <v>1</v>
      </c>
      <c r="F55" s="233">
        <v>342745.34315982275</v>
      </c>
      <c r="G55" s="233">
        <v>258880.52714392671</v>
      </c>
      <c r="H55" s="233">
        <v>426610.15917571879</v>
      </c>
      <c r="P55" s="138"/>
      <c r="Q55" s="33"/>
      <c r="R55" s="33"/>
    </row>
    <row r="56" spans="1:18" ht="11.25" customHeight="1" x14ac:dyDescent="0.2">
      <c r="A56" s="369" t="s">
        <v>114</v>
      </c>
      <c r="B56" s="369"/>
      <c r="C56" s="369"/>
      <c r="D56" s="369"/>
      <c r="E56" s="369"/>
      <c r="F56" s="133"/>
      <c r="P56" s="138"/>
      <c r="Q56" s="33"/>
      <c r="R56" s="33"/>
    </row>
    <row r="57" spans="1:18" ht="11.25" customHeight="1" x14ac:dyDescent="0.2">
      <c r="A57" s="361" t="s">
        <v>115</v>
      </c>
      <c r="B57" s="361"/>
      <c r="C57" s="361"/>
      <c r="D57" s="361"/>
      <c r="E57" s="361"/>
      <c r="F57" s="133"/>
      <c r="P57" s="138"/>
      <c r="Q57" s="33"/>
      <c r="R57" s="33"/>
    </row>
    <row r="58" spans="1:18" x14ac:dyDescent="0.2">
      <c r="A58" s="361" t="s">
        <v>116</v>
      </c>
      <c r="B58" s="361"/>
      <c r="C58" s="361"/>
      <c r="D58" s="361"/>
      <c r="E58" s="361"/>
      <c r="F58" s="133"/>
      <c r="P58" s="138"/>
      <c r="Q58" s="33"/>
      <c r="R58" s="33"/>
    </row>
    <row r="59" spans="1:18" ht="11.25" customHeight="1" x14ac:dyDescent="0.2">
      <c r="A59" s="358" t="s">
        <v>226</v>
      </c>
      <c r="B59" s="358"/>
      <c r="C59" s="358"/>
      <c r="D59" s="358"/>
      <c r="E59" s="358"/>
      <c r="F59" s="133"/>
      <c r="P59" s="138"/>
      <c r="Q59" s="33"/>
      <c r="R59" s="33"/>
    </row>
    <row r="60" spans="1:18" ht="11.25" customHeight="1" x14ac:dyDescent="0.2">
      <c r="A60" s="361" t="s">
        <v>227</v>
      </c>
      <c r="B60" s="361"/>
      <c r="C60" s="361"/>
      <c r="D60" s="361"/>
      <c r="E60" s="361"/>
      <c r="F60" s="133"/>
      <c r="P60" s="138"/>
      <c r="Q60" s="33"/>
      <c r="R60" s="33"/>
    </row>
    <row r="61" spans="1:18" ht="11.25" customHeight="1" x14ac:dyDescent="0.2">
      <c r="A61" s="361" t="s">
        <v>228</v>
      </c>
      <c r="B61" s="361"/>
      <c r="C61" s="361"/>
      <c r="D61" s="361"/>
      <c r="E61" s="361"/>
      <c r="F61" s="133"/>
      <c r="P61" s="138"/>
      <c r="Q61" s="33"/>
      <c r="R61" s="33"/>
    </row>
    <row r="62" spans="1:18" ht="11.25" customHeight="1" x14ac:dyDescent="0.2">
      <c r="A62" s="361" t="s">
        <v>66</v>
      </c>
      <c r="B62" s="361"/>
      <c r="C62" s="361"/>
      <c r="D62" s="361"/>
      <c r="E62" s="361"/>
      <c r="F62" s="133"/>
      <c r="P62" s="138"/>
      <c r="Q62" s="23"/>
      <c r="R62" s="23"/>
    </row>
    <row r="63" spans="1:18" ht="11.25" customHeight="1" x14ac:dyDescent="0.2">
      <c r="A63" s="343" t="s">
        <v>235</v>
      </c>
      <c r="B63" s="343"/>
      <c r="C63" s="343"/>
      <c r="D63" s="343"/>
      <c r="E63" s="343"/>
      <c r="F63" s="134"/>
      <c r="P63" s="138"/>
      <c r="Q63" s="33"/>
      <c r="R63" s="33"/>
    </row>
    <row r="64" spans="1:18" ht="11.25" hidden="1" customHeight="1" x14ac:dyDescent="0.2">
      <c r="A64" s="77">
        <v>1</v>
      </c>
      <c r="B64" s="77">
        <v>-1</v>
      </c>
      <c r="C64" s="77">
        <v>0</v>
      </c>
      <c r="P64" s="138"/>
      <c r="Q64" s="33"/>
      <c r="R64" s="33"/>
    </row>
    <row r="65" spans="16:18" x14ac:dyDescent="0.2">
      <c r="P65" s="138"/>
      <c r="Q65" s="33"/>
      <c r="R65" s="33"/>
    </row>
    <row r="66" spans="16:18" x14ac:dyDescent="0.2">
      <c r="P66" s="138"/>
      <c r="Q66" s="33"/>
      <c r="R66" s="33"/>
    </row>
    <row r="67" spans="16:18" x14ac:dyDescent="0.2">
      <c r="P67" s="138"/>
      <c r="Q67" s="33"/>
      <c r="R67" s="33"/>
    </row>
    <row r="68" spans="16:18" x14ac:dyDescent="0.2">
      <c r="P68" s="138"/>
      <c r="Q68" s="33"/>
      <c r="R68" s="33"/>
    </row>
    <row r="69" spans="16:18" x14ac:dyDescent="0.2">
      <c r="P69" s="138"/>
      <c r="Q69" s="33"/>
      <c r="R69" s="33"/>
    </row>
    <row r="70" spans="16:18" x14ac:dyDescent="0.2">
      <c r="P70" s="138"/>
      <c r="Q70" s="33"/>
      <c r="R70" s="33"/>
    </row>
    <row r="71" spans="16:18" x14ac:dyDescent="0.2">
      <c r="P71" s="138"/>
      <c r="Q71" s="33"/>
      <c r="R71" s="33"/>
    </row>
    <row r="72" spans="16:18" x14ac:dyDescent="0.2">
      <c r="P72" s="138"/>
      <c r="Q72" s="33"/>
      <c r="R72" s="33"/>
    </row>
    <row r="73" spans="16:18" x14ac:dyDescent="0.2">
      <c r="P73" s="138"/>
      <c r="Q73" s="33"/>
      <c r="R73" s="33"/>
    </row>
    <row r="74" spans="16:18" x14ac:dyDescent="0.2">
      <c r="P74" s="138"/>
      <c r="Q74" s="33"/>
      <c r="R74" s="33"/>
    </row>
    <row r="75" spans="16:18" x14ac:dyDescent="0.2">
      <c r="P75" s="138"/>
      <c r="Q75" s="16"/>
      <c r="R75" s="16"/>
    </row>
    <row r="76" spans="16:18" x14ac:dyDescent="0.2">
      <c r="P76" s="138"/>
      <c r="Q76" s="23"/>
      <c r="R76" s="23"/>
    </row>
    <row r="77" spans="16:18" x14ac:dyDescent="0.2">
      <c r="P77" s="138"/>
      <c r="Q77" s="33"/>
      <c r="R77" s="33"/>
    </row>
    <row r="78" spans="16:18" x14ac:dyDescent="0.2">
      <c r="P78" s="138"/>
      <c r="Q78" s="33"/>
      <c r="R78" s="33"/>
    </row>
    <row r="79" spans="16:18" x14ac:dyDescent="0.2">
      <c r="P79" s="138"/>
      <c r="Q79" s="33"/>
      <c r="R79" s="33"/>
    </row>
    <row r="80" spans="16:18" x14ac:dyDescent="0.2">
      <c r="P80" s="138"/>
      <c r="Q80" s="23"/>
      <c r="R80" s="23"/>
    </row>
    <row r="81" spans="16:18" x14ac:dyDescent="0.2">
      <c r="P81" s="138"/>
      <c r="Q81" s="16"/>
      <c r="R81" s="16"/>
    </row>
    <row r="82" spans="16:18" x14ac:dyDescent="0.2">
      <c r="P82" s="138"/>
      <c r="Q82" s="23"/>
      <c r="R82" s="23"/>
    </row>
    <row r="83" spans="16:18" x14ac:dyDescent="0.2">
      <c r="P83" s="138"/>
      <c r="Q83" s="33"/>
      <c r="R83" s="33"/>
    </row>
    <row r="84" spans="16:18" x14ac:dyDescent="0.2">
      <c r="P84" s="138"/>
      <c r="Q84" s="33"/>
      <c r="R84" s="33"/>
    </row>
    <row r="85" spans="16:18" x14ac:dyDescent="0.2">
      <c r="P85" s="138"/>
      <c r="Q85" s="23"/>
      <c r="R85" s="23"/>
    </row>
    <row r="86" spans="16:18" x14ac:dyDescent="0.2">
      <c r="P86" s="138"/>
      <c r="Q86" s="16"/>
      <c r="R86" s="16"/>
    </row>
    <row r="87" spans="16:18" x14ac:dyDescent="0.2">
      <c r="P87" s="138"/>
      <c r="Q87" s="23"/>
      <c r="R87" s="23"/>
    </row>
    <row r="88" spans="16:18" x14ac:dyDescent="0.2">
      <c r="P88" s="138"/>
      <c r="Q88" s="33"/>
      <c r="R88" s="33"/>
    </row>
    <row r="89" spans="16:18" x14ac:dyDescent="0.2">
      <c r="P89" s="138"/>
      <c r="Q89" s="33"/>
      <c r="R89" s="33"/>
    </row>
    <row r="90" spans="16:18" ht="10.8" thickBot="1" x14ac:dyDescent="0.25">
      <c r="P90" s="138"/>
      <c r="Q90" s="319"/>
      <c r="R90" s="319"/>
    </row>
  </sheetData>
  <mergeCells count="17">
    <mergeCell ref="A1:E1"/>
    <mergeCell ref="A2:E2"/>
    <mergeCell ref="A3:E3"/>
    <mergeCell ref="F3:H3"/>
    <mergeCell ref="A4:A5"/>
    <mergeCell ref="C4:D4"/>
    <mergeCell ref="E4:E5"/>
    <mergeCell ref="F4:F5"/>
    <mergeCell ref="G4:H4"/>
    <mergeCell ref="A62:E62"/>
    <mergeCell ref="A63:E63"/>
    <mergeCell ref="A56:E56"/>
    <mergeCell ref="A57:E57"/>
    <mergeCell ref="A58:E58"/>
    <mergeCell ref="A59:E59"/>
    <mergeCell ref="A60:E60"/>
    <mergeCell ref="A61:E61"/>
  </mergeCells>
  <conditionalFormatting sqref="A64:C64 E40 E42:E44 E46 E48:E49 E51 E53:E55 E12:E15 E9:E10 E7 E17:E38">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64"/>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7" sqref="F7"/>
    </sheetView>
  </sheetViews>
  <sheetFormatPr baseColWidth="10" defaultColWidth="11.44140625" defaultRowHeight="10.199999999999999" x14ac:dyDescent="0.2"/>
  <cols>
    <col min="1" max="1" width="36.109375" style="10" customWidth="1"/>
    <col min="2" max="4" width="9.44140625" style="10" customWidth="1"/>
    <col min="5" max="5" width="19.44140625" style="10" customWidth="1"/>
    <col min="6" max="8" width="11.44140625" style="10" customWidth="1"/>
    <col min="9" max="16384" width="11.44140625" style="10"/>
  </cols>
  <sheetData>
    <row r="1" spans="1:8" x14ac:dyDescent="0.2">
      <c r="A1" s="331" t="s">
        <v>256</v>
      </c>
      <c r="B1" s="331"/>
      <c r="C1" s="331"/>
      <c r="D1" s="331"/>
      <c r="E1" s="331"/>
    </row>
    <row r="2" spans="1:8" ht="15" customHeight="1" x14ac:dyDescent="0.2">
      <c r="A2" s="331" t="s">
        <v>257</v>
      </c>
      <c r="B2" s="331"/>
      <c r="C2" s="331"/>
      <c r="D2" s="331"/>
      <c r="E2" s="331"/>
    </row>
    <row r="3" spans="1:8" ht="10.8" thickBot="1" x14ac:dyDescent="0.25">
      <c r="A3" s="332" t="s">
        <v>261</v>
      </c>
      <c r="B3" s="332"/>
      <c r="C3" s="332"/>
      <c r="D3" s="332"/>
      <c r="E3" s="332"/>
      <c r="F3" s="328" t="s">
        <v>233</v>
      </c>
      <c r="G3" s="328"/>
      <c r="H3" s="328"/>
    </row>
    <row r="4" spans="1:8" ht="12.75" customHeight="1" x14ac:dyDescent="0.2">
      <c r="A4" s="350" t="s">
        <v>120</v>
      </c>
      <c r="B4" s="3" t="s">
        <v>262</v>
      </c>
      <c r="C4" s="351" t="s">
        <v>78</v>
      </c>
      <c r="D4" s="351"/>
      <c r="E4" s="352" t="s">
        <v>112</v>
      </c>
      <c r="F4" s="353" t="s">
        <v>231</v>
      </c>
      <c r="G4" s="348" t="s">
        <v>79</v>
      </c>
      <c r="H4" s="349"/>
    </row>
    <row r="5" spans="1:8" ht="10.8" thickBot="1" x14ac:dyDescent="0.25">
      <c r="A5" s="347"/>
      <c r="B5" s="6" t="s">
        <v>263</v>
      </c>
      <c r="C5" s="6" t="s">
        <v>53</v>
      </c>
      <c r="D5" s="6" t="s">
        <v>52</v>
      </c>
      <c r="E5" s="336"/>
      <c r="F5" s="330"/>
      <c r="G5" s="259" t="s">
        <v>80</v>
      </c>
      <c r="H5" s="259" t="s">
        <v>81</v>
      </c>
    </row>
    <row r="6" spans="1:8" x14ac:dyDescent="0.2">
      <c r="A6" s="82"/>
      <c r="B6" s="52"/>
    </row>
    <row r="7" spans="1:8" x14ac:dyDescent="0.2">
      <c r="A7" s="84" t="s">
        <v>1</v>
      </c>
      <c r="B7" s="120">
        <v>469223.87065200566</v>
      </c>
      <c r="C7" s="13">
        <f>B7-G7</f>
        <v>84810.633600840112</v>
      </c>
      <c r="D7" s="121">
        <f>C7/F7*100</f>
        <v>20.682683170148252</v>
      </c>
      <c r="E7" s="118">
        <f>IF(B7&lt;G7,-1,IF(B7&gt;H7,1,0))</f>
        <v>1</v>
      </c>
      <c r="F7" s="208">
        <v>410056.24320179631</v>
      </c>
      <c r="G7" s="221">
        <v>384413.23705116555</v>
      </c>
      <c r="H7" s="221">
        <v>435699.24935242708</v>
      </c>
    </row>
    <row r="8" spans="1:8" x14ac:dyDescent="0.2">
      <c r="A8" s="86"/>
      <c r="B8" s="122"/>
      <c r="C8" s="106"/>
      <c r="D8" s="107"/>
      <c r="E8" s="119"/>
      <c r="F8" s="45"/>
      <c r="G8" s="231"/>
      <c r="H8" s="231"/>
    </row>
    <row r="9" spans="1:8" x14ac:dyDescent="0.2">
      <c r="A9" s="88" t="s">
        <v>2</v>
      </c>
      <c r="B9" s="123">
        <v>304612.78238632513</v>
      </c>
      <c r="C9" s="25">
        <f t="shared" ref="C9:C10" si="0">B9-G9</f>
        <v>32681.61413752829</v>
      </c>
      <c r="D9" s="107">
        <f t="shared" ref="D9:D10" si="1">C9/F9*100</f>
        <v>11.298427216473478</v>
      </c>
      <c r="E9" s="119">
        <f>IF(B9&lt;G9,-1,IF(B9&gt;H9,1,0))</f>
        <v>0</v>
      </c>
      <c r="F9" s="208">
        <v>289258.08443388849</v>
      </c>
      <c r="G9" s="221">
        <v>271931.16824879684</v>
      </c>
      <c r="H9" s="221">
        <v>306585.00061898015</v>
      </c>
    </row>
    <row r="10" spans="1:8" x14ac:dyDescent="0.2">
      <c r="A10" s="90" t="s">
        <v>60</v>
      </c>
      <c r="B10" s="122">
        <v>304612.78238632513</v>
      </c>
      <c r="C10" s="27">
        <f t="shared" si="0"/>
        <v>32681.61413752829</v>
      </c>
      <c r="D10" s="107">
        <f t="shared" si="1"/>
        <v>11.298427216473478</v>
      </c>
      <c r="E10" s="119">
        <f>IF(B10&lt;G10,-1,IF(B10&gt;H10,1,0))</f>
        <v>0</v>
      </c>
      <c r="F10" s="45">
        <v>289258.08443388849</v>
      </c>
      <c r="G10" s="224">
        <v>271931.16824879684</v>
      </c>
      <c r="H10" s="224">
        <v>306585.00061898015</v>
      </c>
    </row>
    <row r="11" spans="1:8" x14ac:dyDescent="0.2">
      <c r="A11" s="90"/>
      <c r="B11" s="122"/>
      <c r="C11" s="124"/>
      <c r="D11" s="107"/>
      <c r="E11" s="119"/>
      <c r="F11" s="45"/>
      <c r="G11" s="231"/>
      <c r="H11" s="231"/>
    </row>
    <row r="12" spans="1:8" x14ac:dyDescent="0.2">
      <c r="A12" s="88" t="s">
        <v>3</v>
      </c>
      <c r="B12" s="123">
        <v>461325.68045420415</v>
      </c>
      <c r="C12" s="25">
        <f>B12-G12</f>
        <v>136326.47853695479</v>
      </c>
      <c r="D12" s="107">
        <f t="shared" ref="D12:D15" si="2">C12/F12*100</f>
        <v>37.671486608967228</v>
      </c>
      <c r="E12" s="119">
        <f>IF(B12&lt;G12,-1,IF(B12&gt;H12,1,0))</f>
        <v>1</v>
      </c>
      <c r="F12" s="208">
        <v>361882.39649800269</v>
      </c>
      <c r="G12" s="221">
        <v>324999.20191724936</v>
      </c>
      <c r="H12" s="221">
        <v>398765.59107875603</v>
      </c>
    </row>
    <row r="13" spans="1:8" x14ac:dyDescent="0.2">
      <c r="A13" s="90" t="s">
        <v>4</v>
      </c>
      <c r="B13" s="122">
        <v>496238.08343501837</v>
      </c>
      <c r="C13" s="27">
        <f>B13-G13</f>
        <v>160585.56783360831</v>
      </c>
      <c r="D13" s="107">
        <f t="shared" si="2"/>
        <v>42.099947716178768</v>
      </c>
      <c r="E13" s="119">
        <f t="shared" ref="E13:E15" si="3">IF(B13&lt;G13,-1,IF(B13&gt;H13,1,0))</f>
        <v>1</v>
      </c>
      <c r="F13" s="45">
        <v>381438.87711265782</v>
      </c>
      <c r="G13" s="224">
        <v>335652.51560141006</v>
      </c>
      <c r="H13" s="224">
        <v>427225.23862390558</v>
      </c>
    </row>
    <row r="14" spans="1:8" x14ac:dyDescent="0.2">
      <c r="A14" s="90" t="s">
        <v>5</v>
      </c>
      <c r="B14" s="122">
        <v>334167.14029856602</v>
      </c>
      <c r="C14" s="27">
        <f t="shared" ref="C14:C15" si="4">B14-G14</f>
        <v>94780.476501457102</v>
      </c>
      <c r="D14" s="107">
        <f t="shared" si="2"/>
        <v>34.196254600687929</v>
      </c>
      <c r="E14" s="119">
        <f t="shared" si="3"/>
        <v>1</v>
      </c>
      <c r="F14" s="45">
        <v>277166.24995402386</v>
      </c>
      <c r="G14" s="224">
        <v>239386.66379710892</v>
      </c>
      <c r="H14" s="224">
        <v>314945.83611093881</v>
      </c>
    </row>
    <row r="15" spans="1:8" ht="12" x14ac:dyDescent="0.2">
      <c r="A15" s="90" t="s">
        <v>131</v>
      </c>
      <c r="B15" s="122">
        <v>871682.3140550917</v>
      </c>
      <c r="C15" s="27">
        <f t="shared" si="4"/>
        <v>307958.33632897399</v>
      </c>
      <c r="D15" s="107">
        <f t="shared" si="2"/>
        <v>45.704506383642901</v>
      </c>
      <c r="E15" s="119">
        <f t="shared" si="3"/>
        <v>1</v>
      </c>
      <c r="F15" s="45">
        <v>673803.00258354528</v>
      </c>
      <c r="G15" s="224">
        <v>563723.97772611771</v>
      </c>
      <c r="H15" s="224">
        <v>783882.02744097286</v>
      </c>
    </row>
    <row r="16" spans="1:8" x14ac:dyDescent="0.2">
      <c r="A16" s="90"/>
      <c r="B16" s="122"/>
      <c r="C16" s="124"/>
      <c r="D16" s="107"/>
      <c r="E16" s="119"/>
      <c r="F16" s="99"/>
      <c r="G16" s="236"/>
      <c r="H16" s="236"/>
    </row>
    <row r="17" spans="1:8" x14ac:dyDescent="0.2">
      <c r="A17" s="88" t="s">
        <v>54</v>
      </c>
      <c r="B17" s="123">
        <v>510010.40145957726</v>
      </c>
      <c r="C17" s="25">
        <f t="shared" ref="C17:C26" si="5">B17-G17</f>
        <v>91076.040956200857</v>
      </c>
      <c r="D17" s="107">
        <f t="shared" ref="D17:D26" si="6">C17/F17*100</f>
        <v>20.009607781977156</v>
      </c>
      <c r="E17" s="119">
        <f t="shared" ref="E17:E38" si="7">IF(B17&lt;G17,-1,IF(B17&gt;H17,1,0))</f>
        <v>1</v>
      </c>
      <c r="F17" s="208">
        <v>455161.5501341006</v>
      </c>
      <c r="G17" s="221">
        <v>418934.3605033764</v>
      </c>
      <c r="H17" s="221">
        <v>491388.7397648248</v>
      </c>
    </row>
    <row r="18" spans="1:8" x14ac:dyDescent="0.2">
      <c r="A18" s="90" t="s">
        <v>70</v>
      </c>
      <c r="B18" s="122">
        <v>404501.9281053468</v>
      </c>
      <c r="C18" s="27">
        <f t="shared" si="5"/>
        <v>96538.548903379531</v>
      </c>
      <c r="D18" s="107">
        <f t="shared" si="6"/>
        <v>28.359162820157852</v>
      </c>
      <c r="E18" s="119">
        <f t="shared" si="7"/>
        <v>1</v>
      </c>
      <c r="F18" s="99">
        <v>340413.95902829472</v>
      </c>
      <c r="G18" s="224">
        <v>307963.37920196727</v>
      </c>
      <c r="H18" s="224">
        <v>372864.53885462217</v>
      </c>
    </row>
    <row r="19" spans="1:8" x14ac:dyDescent="0.2">
      <c r="A19" s="90" t="s">
        <v>6</v>
      </c>
      <c r="B19" s="122">
        <v>330244.02205546753</v>
      </c>
      <c r="C19" s="27">
        <f t="shared" si="5"/>
        <v>117740.5202884718</v>
      </c>
      <c r="D19" s="107">
        <f t="shared" si="6"/>
        <v>48.663453597323588</v>
      </c>
      <c r="E19" s="119">
        <f t="shared" si="7"/>
        <v>1</v>
      </c>
      <c r="F19" s="99">
        <v>241948.54985579435</v>
      </c>
      <c r="G19" s="224">
        <v>212503.50176699573</v>
      </c>
      <c r="H19" s="224">
        <v>271393.597944593</v>
      </c>
    </row>
    <row r="20" spans="1:8" x14ac:dyDescent="0.2">
      <c r="A20" s="90" t="s">
        <v>71</v>
      </c>
      <c r="B20" s="122">
        <v>354714.76024267555</v>
      </c>
      <c r="C20" s="27">
        <f t="shared" si="5"/>
        <v>151471.19192849862</v>
      </c>
      <c r="D20" s="107">
        <f t="shared" si="6"/>
        <v>59.927315658700842</v>
      </c>
      <c r="E20" s="119">
        <f t="shared" si="7"/>
        <v>1</v>
      </c>
      <c r="F20" s="99">
        <v>252758.17924360262</v>
      </c>
      <c r="G20" s="224">
        <v>203243.56831417693</v>
      </c>
      <c r="H20" s="224">
        <v>302272.7901730283</v>
      </c>
    </row>
    <row r="21" spans="1:8" x14ac:dyDescent="0.2">
      <c r="A21" s="90" t="s">
        <v>72</v>
      </c>
      <c r="B21" s="122">
        <v>929743.96213347337</v>
      </c>
      <c r="C21" s="27">
        <f t="shared" si="5"/>
        <v>437706.44161557406</v>
      </c>
      <c r="D21" s="107">
        <f t="shared" si="6"/>
        <v>64.456254940420479</v>
      </c>
      <c r="E21" s="119">
        <f t="shared" si="7"/>
        <v>1</v>
      </c>
      <c r="F21" s="99">
        <v>679075.19917215768</v>
      </c>
      <c r="G21" s="224">
        <v>492037.52051789931</v>
      </c>
      <c r="H21" s="224">
        <v>866112.87782641605</v>
      </c>
    </row>
    <row r="22" spans="1:8" ht="20.399999999999999" x14ac:dyDescent="0.2">
      <c r="A22" s="90" t="s">
        <v>62</v>
      </c>
      <c r="B22" s="122">
        <v>425651.88619992067</v>
      </c>
      <c r="C22" s="27">
        <f t="shared" si="5"/>
        <v>76188.798676323029</v>
      </c>
      <c r="D22" s="107">
        <f t="shared" si="6"/>
        <v>16.609548773165702</v>
      </c>
      <c r="E22" s="119">
        <f t="shared" si="7"/>
        <v>0</v>
      </c>
      <c r="F22" s="317">
        <v>458704.80719749141</v>
      </c>
      <c r="G22" s="227">
        <v>349463.08752359764</v>
      </c>
      <c r="H22" s="227">
        <v>567946.52687138517</v>
      </c>
    </row>
    <row r="23" spans="1:8" x14ac:dyDescent="0.2">
      <c r="A23" s="90" t="s">
        <v>61</v>
      </c>
      <c r="B23" s="122">
        <v>951837.2554615055</v>
      </c>
      <c r="C23" s="27">
        <f t="shared" si="5"/>
        <v>191895.70691167796</v>
      </c>
      <c r="D23" s="107">
        <f t="shared" si="6"/>
        <v>20.055663907680692</v>
      </c>
      <c r="E23" s="119">
        <f t="shared" si="7"/>
        <v>0</v>
      </c>
      <c r="F23" s="99">
        <v>956815.52999194351</v>
      </c>
      <c r="G23" s="224">
        <v>759941.54854982754</v>
      </c>
      <c r="H23" s="224">
        <v>1153689.5114340594</v>
      </c>
    </row>
    <row r="24" spans="1:8" x14ac:dyDescent="0.2">
      <c r="A24" s="90" t="s">
        <v>40</v>
      </c>
      <c r="B24" s="122">
        <v>934234.86445278802</v>
      </c>
      <c r="C24" s="27">
        <f t="shared" si="5"/>
        <v>240648.06764555257</v>
      </c>
      <c r="D24" s="107">
        <f t="shared" si="6"/>
        <v>30.038925962604857</v>
      </c>
      <c r="E24" s="119">
        <f t="shared" si="7"/>
        <v>1</v>
      </c>
      <c r="F24" s="99">
        <v>801120.74561231921</v>
      </c>
      <c r="G24" s="224">
        <v>693586.79680723546</v>
      </c>
      <c r="H24" s="224">
        <v>908654.69441740296</v>
      </c>
    </row>
    <row r="25" spans="1:8" ht="12" x14ac:dyDescent="0.2">
      <c r="A25" s="90" t="s">
        <v>132</v>
      </c>
      <c r="B25" s="122">
        <v>508715.67746736697</v>
      </c>
      <c r="C25" s="27">
        <f t="shared" si="5"/>
        <v>245995.53920843586</v>
      </c>
      <c r="D25" s="107">
        <f t="shared" si="6"/>
        <v>69.125119129533346</v>
      </c>
      <c r="E25" s="119">
        <f t="shared" si="7"/>
        <v>1</v>
      </c>
      <c r="F25" s="99">
        <v>355869.96782958967</v>
      </c>
      <c r="G25" s="224">
        <v>262720.13825893111</v>
      </c>
      <c r="H25" s="224">
        <v>449019.79740024824</v>
      </c>
    </row>
    <row r="26" spans="1:8" x14ac:dyDescent="0.2">
      <c r="A26" s="90" t="s">
        <v>63</v>
      </c>
      <c r="B26" s="122">
        <v>250179.80268842084</v>
      </c>
      <c r="C26" s="27">
        <f t="shared" si="5"/>
        <v>12102.974809929961</v>
      </c>
      <c r="D26" s="107">
        <f t="shared" si="6"/>
        <v>4.4297688870247027</v>
      </c>
      <c r="E26" s="119">
        <f t="shared" si="7"/>
        <v>0</v>
      </c>
      <c r="F26" s="45">
        <v>273219.10281552048</v>
      </c>
      <c r="G26" s="224">
        <v>238076.82787849088</v>
      </c>
      <c r="H26" s="224">
        <v>308361.37775255006</v>
      </c>
    </row>
    <row r="27" spans="1:8" x14ac:dyDescent="0.2">
      <c r="A27" s="90"/>
      <c r="B27" s="122"/>
      <c r="C27" s="125"/>
      <c r="D27" s="107"/>
      <c r="E27" s="119"/>
      <c r="F27" s="45"/>
      <c r="G27" s="231"/>
      <c r="H27" s="231"/>
    </row>
    <row r="28" spans="1:8" x14ac:dyDescent="0.2">
      <c r="A28" s="84" t="s">
        <v>219</v>
      </c>
      <c r="B28" s="120">
        <v>469223.87065200566</v>
      </c>
      <c r="C28" s="13">
        <f>B28-G28</f>
        <v>84810.633600840112</v>
      </c>
      <c r="D28" s="121">
        <f>C28/F28*100</f>
        <v>20.682683170148252</v>
      </c>
      <c r="E28" s="118">
        <f t="shared" si="7"/>
        <v>1</v>
      </c>
      <c r="F28" s="208">
        <v>410056.24320179631</v>
      </c>
      <c r="G28" s="221">
        <v>384413.23705116555</v>
      </c>
      <c r="H28" s="221">
        <v>435699.24935242708</v>
      </c>
    </row>
    <row r="29" spans="1:8" x14ac:dyDescent="0.2">
      <c r="A29" s="90"/>
      <c r="B29" s="122"/>
      <c r="C29" s="125"/>
      <c r="D29" s="107"/>
      <c r="E29" s="119"/>
      <c r="F29" s="45"/>
      <c r="G29" s="224"/>
      <c r="H29" s="224"/>
    </row>
    <row r="30" spans="1:8" s="280" customFormat="1" ht="12" x14ac:dyDescent="0.2">
      <c r="A30" s="96" t="s">
        <v>223</v>
      </c>
      <c r="B30" s="122">
        <v>2515621.2105597346</v>
      </c>
      <c r="C30" s="27">
        <f t="shared" ref="C30:C38" si="8">B30-G30</f>
        <v>1853522.4318108007</v>
      </c>
      <c r="D30" s="107">
        <f t="shared" ref="D30:D38" si="9">C30/F30*100</f>
        <v>87.993457829962125</v>
      </c>
      <c r="E30" s="119">
        <f t="shared" si="7"/>
        <v>0</v>
      </c>
      <c r="F30" s="278">
        <v>2106432.0888406648</v>
      </c>
      <c r="G30" s="279">
        <v>662098.77874893392</v>
      </c>
      <c r="H30" s="279">
        <v>3550765.3989323955</v>
      </c>
    </row>
    <row r="31" spans="1:8" x14ac:dyDescent="0.2">
      <c r="A31" s="96" t="s">
        <v>208</v>
      </c>
      <c r="B31" s="122">
        <v>1165486.1048181364</v>
      </c>
      <c r="C31" s="27">
        <f t="shared" si="8"/>
        <v>250276.25833364017</v>
      </c>
      <c r="D31" s="107">
        <f t="shared" si="9"/>
        <v>23.508413332346436</v>
      </c>
      <c r="E31" s="119">
        <f t="shared" si="7"/>
        <v>0</v>
      </c>
      <c r="F31" s="45">
        <v>1064624.2040898276</v>
      </c>
      <c r="G31" s="224">
        <v>915209.84648449626</v>
      </c>
      <c r="H31" s="224">
        <v>1214038.5616951589</v>
      </c>
    </row>
    <row r="32" spans="1:8" x14ac:dyDescent="0.2">
      <c r="A32" s="96" t="s">
        <v>209</v>
      </c>
      <c r="B32" s="122">
        <v>672112.96657291043</v>
      </c>
      <c r="C32" s="27">
        <f t="shared" si="8"/>
        <v>86753.118354220875</v>
      </c>
      <c r="D32" s="107">
        <f t="shared" si="9"/>
        <v>13.361679398263698</v>
      </c>
      <c r="E32" s="119">
        <f t="shared" si="7"/>
        <v>0</v>
      </c>
      <c r="F32" s="45">
        <v>649268.07303499687</v>
      </c>
      <c r="G32" s="224">
        <v>585359.84821868956</v>
      </c>
      <c r="H32" s="224">
        <v>713176.29785130417</v>
      </c>
    </row>
    <row r="33" spans="1:8" x14ac:dyDescent="0.2">
      <c r="A33" s="96" t="s">
        <v>210</v>
      </c>
      <c r="B33" s="122">
        <v>439881.91584590002</v>
      </c>
      <c r="C33" s="27">
        <f t="shared" si="8"/>
        <v>12397.311086742207</v>
      </c>
      <c r="D33" s="107">
        <f t="shared" si="9"/>
        <v>2.7097260256896352</v>
      </c>
      <c r="E33" s="119">
        <f t="shared" si="7"/>
        <v>0</v>
      </c>
      <c r="F33" s="45">
        <v>457511.60704843019</v>
      </c>
      <c r="G33" s="224">
        <v>427484.60475915781</v>
      </c>
      <c r="H33" s="224">
        <v>487538.60933770257</v>
      </c>
    </row>
    <row r="34" spans="1:8" ht="20.399999999999999" x14ac:dyDescent="0.2">
      <c r="A34" s="96" t="s">
        <v>211</v>
      </c>
      <c r="B34" s="122">
        <v>395062.85321131774</v>
      </c>
      <c r="C34" s="27">
        <f t="shared" si="8"/>
        <v>61508.983510198537</v>
      </c>
      <c r="D34" s="107">
        <f t="shared" si="9"/>
        <v>16.944923166372057</v>
      </c>
      <c r="E34" s="119">
        <f t="shared" si="7"/>
        <v>1</v>
      </c>
      <c r="F34" s="318">
        <v>362993.58165439084</v>
      </c>
      <c r="G34" s="227">
        <v>333553.8697011192</v>
      </c>
      <c r="H34" s="227">
        <v>392433.29360766249</v>
      </c>
    </row>
    <row r="35" spans="1:8" ht="20.399999999999999" x14ac:dyDescent="0.2">
      <c r="A35" s="96" t="s">
        <v>212</v>
      </c>
      <c r="B35" s="122">
        <v>251470.33604898152</v>
      </c>
      <c r="C35" s="27">
        <f t="shared" si="8"/>
        <v>49623.736681698356</v>
      </c>
      <c r="D35" s="107">
        <f t="shared" si="9"/>
        <v>21.128077740300245</v>
      </c>
      <c r="E35" s="119">
        <f t="shared" si="7"/>
        <v>0</v>
      </c>
      <c r="F35" s="318">
        <v>234871.043602063</v>
      </c>
      <c r="G35" s="227">
        <v>201846.59936728317</v>
      </c>
      <c r="H35" s="227">
        <v>267895.48783684283</v>
      </c>
    </row>
    <row r="36" spans="1:8" ht="20.399999999999999" x14ac:dyDescent="0.2">
      <c r="A36" s="96" t="s">
        <v>213</v>
      </c>
      <c r="B36" s="122">
        <v>327437.90832162969</v>
      </c>
      <c r="C36" s="27">
        <f t="shared" si="8"/>
        <v>105203.48356848728</v>
      </c>
      <c r="D36" s="107">
        <f t="shared" si="9"/>
        <v>41.69758893960126</v>
      </c>
      <c r="E36" s="119">
        <f t="shared" si="7"/>
        <v>1</v>
      </c>
      <c r="F36" s="318">
        <v>252301.11918670879</v>
      </c>
      <c r="G36" s="227">
        <v>222234.4247531424</v>
      </c>
      <c r="H36" s="227">
        <v>282367.81362027518</v>
      </c>
    </row>
    <row r="37" spans="1:8" ht="20.399999999999999" x14ac:dyDescent="0.2">
      <c r="A37" s="96" t="s">
        <v>214</v>
      </c>
      <c r="B37" s="122">
        <v>342365.26044088142</v>
      </c>
      <c r="C37" s="27">
        <f t="shared" si="8"/>
        <v>68325.82172456081</v>
      </c>
      <c r="D37" s="107">
        <f t="shared" si="9"/>
        <v>22.880164791791671</v>
      </c>
      <c r="E37" s="119">
        <f t="shared" si="7"/>
        <v>1</v>
      </c>
      <c r="F37" s="318">
        <v>298624.69237578614</v>
      </c>
      <c r="G37" s="227">
        <v>274039.43871632061</v>
      </c>
      <c r="H37" s="227">
        <v>323209.94603525166</v>
      </c>
    </row>
    <row r="38" spans="1:8" x14ac:dyDescent="0.2">
      <c r="A38" s="186" t="s">
        <v>215</v>
      </c>
      <c r="B38" s="122">
        <v>271528.94691710686</v>
      </c>
      <c r="C38" s="27">
        <f t="shared" si="8"/>
        <v>39857.867517818726</v>
      </c>
      <c r="D38" s="107">
        <f t="shared" si="9"/>
        <v>16.113620874430083</v>
      </c>
      <c r="E38" s="119">
        <f t="shared" si="7"/>
        <v>1</v>
      </c>
      <c r="F38" s="45">
        <v>247355.12786618446</v>
      </c>
      <c r="G38" s="224">
        <v>231671.07939928814</v>
      </c>
      <c r="H38" s="224">
        <v>263039.17633308074</v>
      </c>
    </row>
    <row r="39" spans="1:8" x14ac:dyDescent="0.2">
      <c r="A39" s="90"/>
      <c r="B39" s="122"/>
      <c r="C39" s="125"/>
      <c r="D39" s="107"/>
      <c r="E39" s="119"/>
      <c r="F39" s="45"/>
      <c r="G39" s="224"/>
      <c r="H39" s="224"/>
    </row>
    <row r="40" spans="1:8" x14ac:dyDescent="0.2">
      <c r="A40" s="84" t="s">
        <v>216</v>
      </c>
      <c r="B40" s="120">
        <v>469223.87065200566</v>
      </c>
      <c r="C40" s="13">
        <f>B40-G40</f>
        <v>84810.633600840112</v>
      </c>
      <c r="D40" s="121">
        <f>C40/F40*100</f>
        <v>20.682683170148252</v>
      </c>
      <c r="E40" s="118">
        <f>IF(B40&lt;G40,-1,IF(B40&gt;H40,1,0))</f>
        <v>1</v>
      </c>
      <c r="F40" s="208">
        <v>410056.24320179631</v>
      </c>
      <c r="G40" s="221">
        <v>384413.23705116555</v>
      </c>
      <c r="H40" s="221">
        <v>435699.24935242708</v>
      </c>
    </row>
    <row r="41" spans="1:8" x14ac:dyDescent="0.2">
      <c r="A41" s="86"/>
      <c r="B41" s="122"/>
      <c r="C41" s="124"/>
      <c r="D41" s="107"/>
      <c r="E41" s="119"/>
      <c r="F41" s="45"/>
      <c r="G41" s="231"/>
      <c r="H41" s="231"/>
    </row>
    <row r="42" spans="1:8" ht="12" x14ac:dyDescent="0.2">
      <c r="A42" s="96" t="s">
        <v>224</v>
      </c>
      <c r="B42" s="122">
        <v>977189.10374287819</v>
      </c>
      <c r="C42" s="27">
        <f t="shared" ref="C42:C44" si="10">B42-G42</f>
        <v>186210.7756001692</v>
      </c>
      <c r="D42" s="107">
        <f t="shared" ref="D42:D44" si="11">C42/F42*100</f>
        <v>20.854123911945454</v>
      </c>
      <c r="E42" s="119">
        <f>IF(B42&lt;G42,-1,IF(B42&gt;H42,1,0))</f>
        <v>0</v>
      </c>
      <c r="F42" s="45">
        <v>892920.63472158508</v>
      </c>
      <c r="G42" s="224">
        <v>790978.32814270898</v>
      </c>
      <c r="H42" s="224">
        <v>994862.94130046119</v>
      </c>
    </row>
    <row r="43" spans="1:8" ht="12" x14ac:dyDescent="0.2">
      <c r="A43" s="96" t="s">
        <v>225</v>
      </c>
      <c r="B43" s="122">
        <v>354489.0273452322</v>
      </c>
      <c r="C43" s="27">
        <f t="shared" si="10"/>
        <v>55301.745108228351</v>
      </c>
      <c r="D43" s="107">
        <f t="shared" si="11"/>
        <v>17.509359220234302</v>
      </c>
      <c r="E43" s="119">
        <f>IF(B43&lt;G43,-1,IF(B43&gt;H43,1,0))</f>
        <v>1</v>
      </c>
      <c r="F43" s="45">
        <v>315841.05627532111</v>
      </c>
      <c r="G43" s="224">
        <v>299187.28223700385</v>
      </c>
      <c r="H43" s="224">
        <v>332494.83031363838</v>
      </c>
    </row>
    <row r="44" spans="1:8" x14ac:dyDescent="0.2">
      <c r="A44" s="96" t="s">
        <v>12</v>
      </c>
      <c r="B44" s="122">
        <v>271528.94691710686</v>
      </c>
      <c r="C44" s="27">
        <f t="shared" si="10"/>
        <v>39857.867517818726</v>
      </c>
      <c r="D44" s="107">
        <f t="shared" si="11"/>
        <v>16.113620874430083</v>
      </c>
      <c r="E44" s="119">
        <f>IF(B44&lt;G44,-1,IF(B44&gt;H44,1,0))</f>
        <v>1</v>
      </c>
      <c r="F44" s="45">
        <v>247355.12786618446</v>
      </c>
      <c r="G44" s="224">
        <v>231671.07939928814</v>
      </c>
      <c r="H44" s="224">
        <v>263039.17633308074</v>
      </c>
    </row>
    <row r="45" spans="1:8" x14ac:dyDescent="0.2">
      <c r="A45" s="90"/>
      <c r="B45" s="122"/>
      <c r="C45" s="124"/>
      <c r="D45" s="107"/>
      <c r="E45" s="119"/>
      <c r="F45" s="45"/>
      <c r="G45" s="231"/>
      <c r="H45" s="231"/>
    </row>
    <row r="46" spans="1:8" x14ac:dyDescent="0.2">
      <c r="A46" s="126" t="s">
        <v>217</v>
      </c>
      <c r="B46" s="120">
        <v>469223.87065200566</v>
      </c>
      <c r="C46" s="13">
        <f>B46-G46</f>
        <v>84810.633600840112</v>
      </c>
      <c r="D46" s="121">
        <f>C46/F46*100</f>
        <v>20.682683170148252</v>
      </c>
      <c r="E46" s="118">
        <f>IF(B46&lt;G46,-1,IF(B46&gt;H46,1,0))</f>
        <v>1</v>
      </c>
      <c r="F46" s="208">
        <v>410056.24320179631</v>
      </c>
      <c r="G46" s="221">
        <v>384413.23705116555</v>
      </c>
      <c r="H46" s="221">
        <v>435699.24935242708</v>
      </c>
    </row>
    <row r="47" spans="1:8" x14ac:dyDescent="0.2">
      <c r="A47" s="127"/>
      <c r="B47" s="122"/>
      <c r="C47" s="124"/>
      <c r="D47" s="107"/>
      <c r="E47" s="119"/>
      <c r="F47" s="45"/>
      <c r="G47" s="231"/>
      <c r="H47" s="231"/>
    </row>
    <row r="48" spans="1:8" x14ac:dyDescent="0.2">
      <c r="A48" s="128" t="s">
        <v>8</v>
      </c>
      <c r="B48" s="122">
        <v>1015506.6143943241</v>
      </c>
      <c r="C48" s="27">
        <f t="shared" ref="C48:C49" si="12">B48-G48</f>
        <v>177369.99217883346</v>
      </c>
      <c r="D48" s="107">
        <f t="shared" ref="D48:D49" si="13">C48/F48*100</f>
        <v>19.02592575522954</v>
      </c>
      <c r="E48" s="119">
        <f>IF(B48&lt;G48,-1,IF(B48&gt;H48,1,0))</f>
        <v>0</v>
      </c>
      <c r="F48" s="45">
        <v>932254.2012447454</v>
      </c>
      <c r="G48" s="224">
        <v>838136.62221549067</v>
      </c>
      <c r="H48" s="224">
        <v>1026371.7802740001</v>
      </c>
    </row>
    <row r="49" spans="1:8" x14ac:dyDescent="0.2">
      <c r="A49" s="128" t="s">
        <v>9</v>
      </c>
      <c r="B49" s="122">
        <v>403647.76001297042</v>
      </c>
      <c r="C49" s="27">
        <f t="shared" si="12"/>
        <v>81001.389097200241</v>
      </c>
      <c r="D49" s="107">
        <f t="shared" si="13"/>
        <v>23.542906442989871</v>
      </c>
      <c r="E49" s="119">
        <f>IF(B49&lt;G49,-1,IF(B49&gt;H49,1,0))</f>
        <v>1</v>
      </c>
      <c r="F49" s="45">
        <v>344058.57787078444</v>
      </c>
      <c r="G49" s="224">
        <v>322646.37091577018</v>
      </c>
      <c r="H49" s="224">
        <v>365470.78482579871</v>
      </c>
    </row>
    <row r="50" spans="1:8" x14ac:dyDescent="0.2">
      <c r="A50" s="129"/>
      <c r="B50" s="122"/>
      <c r="C50" s="130"/>
      <c r="D50" s="107"/>
      <c r="E50" s="119"/>
      <c r="F50" s="45"/>
      <c r="G50" s="231"/>
      <c r="H50" s="231"/>
    </row>
    <row r="51" spans="1:8" x14ac:dyDescent="0.2">
      <c r="A51" s="126" t="s">
        <v>218</v>
      </c>
      <c r="B51" s="120">
        <v>469223.87065200566</v>
      </c>
      <c r="C51" s="13">
        <f>B51-G51</f>
        <v>84810.633600840112</v>
      </c>
      <c r="D51" s="121">
        <f>C51/F51*100</f>
        <v>20.682683170148252</v>
      </c>
      <c r="E51" s="118">
        <f>IF(B51&lt;G51,-1,IF(B51&gt;H51,1,0))</f>
        <v>1</v>
      </c>
      <c r="F51" s="208">
        <v>410056.24320179631</v>
      </c>
      <c r="G51" s="221">
        <v>384413.23705116555</v>
      </c>
      <c r="H51" s="221">
        <v>435699.24935242708</v>
      </c>
    </row>
    <row r="52" spans="1:8" x14ac:dyDescent="0.2">
      <c r="A52" s="127"/>
      <c r="B52" s="122"/>
      <c r="C52" s="124"/>
      <c r="D52" s="107"/>
      <c r="E52" s="119"/>
      <c r="F52" s="45"/>
      <c r="G52" s="231"/>
      <c r="H52" s="231"/>
    </row>
    <row r="53" spans="1:8" x14ac:dyDescent="0.2">
      <c r="A53" s="128" t="s">
        <v>13</v>
      </c>
      <c r="B53" s="122">
        <v>545369.85161900986</v>
      </c>
      <c r="C53" s="27">
        <f t="shared" ref="C53:C55" si="14">B53-G53</f>
        <v>72671.682933230593</v>
      </c>
      <c r="D53" s="107">
        <f t="shared" ref="D53:D55" si="15">C53/F53*100</f>
        <v>14.382920647429323</v>
      </c>
      <c r="E53" s="119">
        <f>IF(B53&lt;G53,-1,IF(B53&gt;H53,1,0))</f>
        <v>1</v>
      </c>
      <c r="F53" s="45">
        <v>505263.74103453936</v>
      </c>
      <c r="G53" s="224">
        <v>472698.16868577927</v>
      </c>
      <c r="H53" s="224">
        <v>537829.31338329951</v>
      </c>
    </row>
    <row r="54" spans="1:8" x14ac:dyDescent="0.2">
      <c r="A54" s="128" t="s">
        <v>11</v>
      </c>
      <c r="B54" s="122">
        <v>255050.25020685841</v>
      </c>
      <c r="C54" s="27">
        <f t="shared" si="14"/>
        <v>94157.044496312301</v>
      </c>
      <c r="D54" s="107">
        <f t="shared" si="15"/>
        <v>51.625880384171005</v>
      </c>
      <c r="E54" s="119">
        <f>IF(B54&lt;G54,-1,IF(B54&gt;H54,1,0))</f>
        <v>1</v>
      </c>
      <c r="F54" s="45">
        <v>182383.41660354863</v>
      </c>
      <c r="G54" s="224">
        <v>160893.20571054611</v>
      </c>
      <c r="H54" s="224">
        <v>203873.62749655114</v>
      </c>
    </row>
    <row r="55" spans="1:8" ht="10.8" thickBot="1" x14ac:dyDescent="0.25">
      <c r="A55" s="128" t="s">
        <v>14</v>
      </c>
      <c r="B55" s="131">
        <v>550165.22161027382</v>
      </c>
      <c r="C55" s="27">
        <f t="shared" si="14"/>
        <v>190372.1678774489</v>
      </c>
      <c r="D55" s="132">
        <f t="shared" si="15"/>
        <v>43.005373962987804</v>
      </c>
      <c r="E55" s="312">
        <f>IF(B55&lt;G55,-1,IF(B55&gt;H55,1,0))</f>
        <v>1</v>
      </c>
      <c r="F55" s="233">
        <v>442670.64865263359</v>
      </c>
      <c r="G55" s="233">
        <v>359793.05373282492</v>
      </c>
      <c r="H55" s="233">
        <v>525548.24357244233</v>
      </c>
    </row>
    <row r="56" spans="1:8" ht="11.25" customHeight="1" x14ac:dyDescent="0.2">
      <c r="A56" s="369" t="s">
        <v>114</v>
      </c>
      <c r="B56" s="369"/>
      <c r="C56" s="369"/>
      <c r="D56" s="369"/>
      <c r="E56" s="369"/>
      <c r="F56" s="133"/>
    </row>
    <row r="57" spans="1:8" ht="11.25" customHeight="1" x14ac:dyDescent="0.2">
      <c r="A57" s="361" t="s">
        <v>115</v>
      </c>
      <c r="B57" s="361"/>
      <c r="C57" s="361"/>
      <c r="D57" s="361"/>
      <c r="E57" s="361"/>
      <c r="F57" s="133"/>
    </row>
    <row r="58" spans="1:8" ht="11.25" customHeight="1" x14ac:dyDescent="0.2">
      <c r="A58" s="361" t="s">
        <v>116</v>
      </c>
      <c r="B58" s="361"/>
      <c r="C58" s="361"/>
      <c r="D58" s="361"/>
      <c r="E58" s="361"/>
      <c r="F58" s="133"/>
    </row>
    <row r="59" spans="1:8" x14ac:dyDescent="0.2">
      <c r="A59" s="358" t="s">
        <v>226</v>
      </c>
      <c r="B59" s="358"/>
      <c r="C59" s="358"/>
      <c r="D59" s="358"/>
      <c r="E59" s="358"/>
      <c r="F59" s="133"/>
    </row>
    <row r="60" spans="1:8" ht="11.25" customHeight="1" x14ac:dyDescent="0.2">
      <c r="A60" s="361" t="s">
        <v>227</v>
      </c>
      <c r="B60" s="361"/>
      <c r="C60" s="361"/>
      <c r="D60" s="361"/>
      <c r="E60" s="361"/>
      <c r="F60" s="133"/>
    </row>
    <row r="61" spans="1:8" ht="11.25" customHeight="1" x14ac:dyDescent="0.2">
      <c r="A61" s="361" t="s">
        <v>228</v>
      </c>
      <c r="B61" s="361"/>
      <c r="C61" s="361"/>
      <c r="D61" s="361"/>
      <c r="E61" s="361"/>
      <c r="F61" s="133"/>
    </row>
    <row r="62" spans="1:8" ht="11.25" customHeight="1" x14ac:dyDescent="0.2">
      <c r="A62" s="361" t="s">
        <v>66</v>
      </c>
      <c r="B62" s="361"/>
      <c r="C62" s="361"/>
      <c r="D62" s="361"/>
      <c r="E62" s="361"/>
      <c r="F62" s="133"/>
    </row>
    <row r="63" spans="1:8" ht="11.25" customHeight="1" x14ac:dyDescent="0.2">
      <c r="A63" s="343" t="s">
        <v>235</v>
      </c>
      <c r="B63" s="343"/>
      <c r="C63" s="343"/>
      <c r="D63" s="343"/>
      <c r="E63" s="343"/>
      <c r="F63" s="134"/>
    </row>
    <row r="64" spans="1:8" hidden="1" x14ac:dyDescent="0.2">
      <c r="A64" s="77">
        <v>1</v>
      </c>
      <c r="B64" s="77">
        <v>-1</v>
      </c>
      <c r="C64" s="77">
        <v>0</v>
      </c>
    </row>
  </sheetData>
  <mergeCells count="17">
    <mergeCell ref="A1:E1"/>
    <mergeCell ref="A2:E2"/>
    <mergeCell ref="A3:E3"/>
    <mergeCell ref="F3:H3"/>
    <mergeCell ref="A4:A5"/>
    <mergeCell ref="C4:D4"/>
    <mergeCell ref="E4:E5"/>
    <mergeCell ref="F4:F5"/>
    <mergeCell ref="G4:H4"/>
    <mergeCell ref="A62:E62"/>
    <mergeCell ref="A63:E63"/>
    <mergeCell ref="A56:E56"/>
    <mergeCell ref="A57:E57"/>
    <mergeCell ref="A58:E58"/>
    <mergeCell ref="A59:E59"/>
    <mergeCell ref="A60:E60"/>
    <mergeCell ref="A61:E61"/>
  </mergeCells>
  <conditionalFormatting sqref="A64:C64 E53:E55 E51 E46 E42:E44 E9:E10 E7 E48:E49 E12:E15 E17:E4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colBreaks count="1" manualBreakCount="1">
    <brk id="5" max="1048575" man="1"/>
  </col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H64"/>
  <sheetViews>
    <sheetView view="pageBreakPreview" zoomScaleNormal="100" zoomScaleSheetLayoutView="100" workbookViewId="0">
      <pane xSplit="1" ySplit="5" topLeftCell="B6" activePane="bottomRight" state="frozen"/>
      <selection activeCell="J8" sqref="J8"/>
      <selection pane="topRight" activeCell="J8" sqref="J8"/>
      <selection pane="bottomLeft" activeCell="J8" sqref="J8"/>
      <selection pane="bottomRight" activeCell="F7" sqref="F7"/>
    </sheetView>
  </sheetViews>
  <sheetFormatPr baseColWidth="10" defaultColWidth="11.44140625" defaultRowHeight="10.199999999999999" x14ac:dyDescent="0.2"/>
  <cols>
    <col min="1" max="1" width="36.109375" style="10" customWidth="1"/>
    <col min="2" max="4" width="9.44140625" style="10" customWidth="1"/>
    <col min="5" max="5" width="19.109375" style="10" customWidth="1"/>
    <col min="6" max="8" width="11.44140625" style="10" customWidth="1"/>
    <col min="9" max="16384" width="11.44140625" style="10"/>
  </cols>
  <sheetData>
    <row r="1" spans="1:8" x14ac:dyDescent="0.2">
      <c r="A1" s="370" t="s">
        <v>258</v>
      </c>
      <c r="B1" s="370"/>
      <c r="C1" s="370"/>
      <c r="D1" s="370"/>
      <c r="E1" s="370"/>
    </row>
    <row r="2" spans="1:8" ht="12" x14ac:dyDescent="0.2">
      <c r="A2" s="370" t="s">
        <v>259</v>
      </c>
      <c r="B2" s="370"/>
      <c r="C2" s="370"/>
      <c r="D2" s="370"/>
      <c r="E2" s="370"/>
    </row>
    <row r="3" spans="1:8" ht="10.8" thickBot="1" x14ac:dyDescent="0.25">
      <c r="A3" s="332" t="s">
        <v>261</v>
      </c>
      <c r="B3" s="332"/>
      <c r="C3" s="332"/>
      <c r="D3" s="332"/>
      <c r="E3" s="332"/>
      <c r="F3" s="328" t="s">
        <v>233</v>
      </c>
      <c r="G3" s="328"/>
      <c r="H3" s="328"/>
    </row>
    <row r="4" spans="1:8" ht="12.75" customHeight="1" x14ac:dyDescent="0.2">
      <c r="A4" s="350" t="s">
        <v>120</v>
      </c>
      <c r="B4" s="3" t="s">
        <v>262</v>
      </c>
      <c r="C4" s="351" t="s">
        <v>78</v>
      </c>
      <c r="D4" s="351"/>
      <c r="E4" s="352" t="s">
        <v>112</v>
      </c>
      <c r="F4" s="353" t="s">
        <v>231</v>
      </c>
      <c r="G4" s="348" t="s">
        <v>79</v>
      </c>
      <c r="H4" s="349"/>
    </row>
    <row r="5" spans="1:8" ht="10.8" thickBot="1" x14ac:dyDescent="0.25">
      <c r="A5" s="347"/>
      <c r="B5" s="6" t="s">
        <v>263</v>
      </c>
      <c r="C5" s="6" t="s">
        <v>53</v>
      </c>
      <c r="D5" s="6" t="s">
        <v>52</v>
      </c>
      <c r="E5" s="336"/>
      <c r="F5" s="330"/>
      <c r="G5" s="259" t="s">
        <v>80</v>
      </c>
      <c r="H5" s="259" t="s">
        <v>81</v>
      </c>
    </row>
    <row r="6" spans="1:8" x14ac:dyDescent="0.2">
      <c r="A6" s="82"/>
      <c r="B6" s="52"/>
    </row>
    <row r="7" spans="1:8" x14ac:dyDescent="0.2">
      <c r="A7" s="84" t="s">
        <v>1</v>
      </c>
      <c r="B7" s="120">
        <v>472823.21397850628</v>
      </c>
      <c r="C7" s="13">
        <f>B7-G7</f>
        <v>41969.293027475767</v>
      </c>
      <c r="D7" s="121">
        <f>C7/F7*100</f>
        <v>8.9045684564151948</v>
      </c>
      <c r="E7" s="118">
        <f>IF(B7&lt;G7,-1,IF(B7&gt;H7,1,0))</f>
        <v>0</v>
      </c>
      <c r="F7" s="208">
        <v>471323.15544432105</v>
      </c>
      <c r="G7" s="221">
        <v>430853.92095103051</v>
      </c>
      <c r="H7" s="221">
        <v>511792.38993761159</v>
      </c>
    </row>
    <row r="8" spans="1:8" x14ac:dyDescent="0.2">
      <c r="A8" s="86"/>
      <c r="B8" s="122"/>
      <c r="C8" s="106"/>
      <c r="D8" s="107"/>
      <c r="E8" s="119"/>
      <c r="F8" s="45"/>
      <c r="G8" s="231"/>
      <c r="H8" s="231"/>
    </row>
    <row r="9" spans="1:8" s="207" customFormat="1" x14ac:dyDescent="0.2">
      <c r="A9" s="88" t="s">
        <v>2</v>
      </c>
      <c r="B9" s="123">
        <v>250438.32015477243</v>
      </c>
      <c r="C9" s="25">
        <f t="shared" ref="C9:C10" si="0">B9-G9</f>
        <v>48991.834603861265</v>
      </c>
      <c r="D9" s="107">
        <f t="shared" ref="D9:D10" si="1">C9/F9*100</f>
        <v>21.166908172185732</v>
      </c>
      <c r="E9" s="320">
        <f>IF(B9&lt;G9,-1,IF(B9&gt;H9,1,0))</f>
        <v>0</v>
      </c>
      <c r="F9" s="208">
        <v>231454.84548489106</v>
      </c>
      <c r="G9" s="221">
        <v>201446.48555091117</v>
      </c>
      <c r="H9" s="221">
        <v>261463.20541887096</v>
      </c>
    </row>
    <row r="10" spans="1:8" x14ac:dyDescent="0.2">
      <c r="A10" s="90" t="s">
        <v>60</v>
      </c>
      <c r="B10" s="122">
        <v>250438.32015477243</v>
      </c>
      <c r="C10" s="27">
        <f t="shared" si="0"/>
        <v>48991.834603861265</v>
      </c>
      <c r="D10" s="107">
        <f t="shared" si="1"/>
        <v>21.166908172185732</v>
      </c>
      <c r="E10" s="119">
        <f>IF(B10&lt;G10,-1,IF(B10&gt;H10,1,0))</f>
        <v>0</v>
      </c>
      <c r="F10" s="45">
        <v>231454.84548489106</v>
      </c>
      <c r="G10" s="224">
        <v>201446.48555091117</v>
      </c>
      <c r="H10" s="224">
        <v>261463.20541887096</v>
      </c>
    </row>
    <row r="11" spans="1:8" x14ac:dyDescent="0.2">
      <c r="A11" s="90"/>
      <c r="B11" s="122"/>
      <c r="C11" s="124"/>
      <c r="D11" s="107"/>
      <c r="E11" s="119"/>
      <c r="F11" s="45"/>
      <c r="G11" s="231"/>
      <c r="H11" s="231"/>
    </row>
    <row r="12" spans="1:8" x14ac:dyDescent="0.2">
      <c r="A12" s="88" t="s">
        <v>3</v>
      </c>
      <c r="B12" s="123">
        <v>351648.11620187003</v>
      </c>
      <c r="C12" s="25">
        <f>B12-G12</f>
        <v>126828.66730672194</v>
      </c>
      <c r="D12" s="107">
        <f t="shared" ref="D12:D15" si="2">C12/F12*100</f>
        <v>43.524970509822822</v>
      </c>
      <c r="E12" s="119">
        <f>IF(B12&lt;G12,-1,IF(B12&gt;H12,1,0))</f>
        <v>0</v>
      </c>
      <c r="F12" s="208">
        <v>291392.8850982195</v>
      </c>
      <c r="G12" s="221">
        <v>224819.44889514809</v>
      </c>
      <c r="H12" s="221">
        <v>357966.32130129088</v>
      </c>
    </row>
    <row r="13" spans="1:8" x14ac:dyDescent="0.2">
      <c r="A13" s="90" t="s">
        <v>4</v>
      </c>
      <c r="B13" s="122">
        <v>339649.91716824833</v>
      </c>
      <c r="C13" s="27">
        <f>B13-G13</f>
        <v>145445.51169249063</v>
      </c>
      <c r="D13" s="107">
        <f t="shared" si="2"/>
        <v>57.476730345058847</v>
      </c>
      <c r="E13" s="119">
        <f t="shared" ref="E13:E15" si="3">IF(B13&lt;G13,-1,IF(B13&gt;H13,1,0))</f>
        <v>1</v>
      </c>
      <c r="F13" s="45">
        <v>253051.12315769418</v>
      </c>
      <c r="G13" s="224">
        <v>194204.4054757577</v>
      </c>
      <c r="H13" s="224">
        <v>311897.84083963069</v>
      </c>
    </row>
    <row r="14" spans="1:8" s="148" customFormat="1" x14ac:dyDescent="0.2">
      <c r="A14" s="90" t="s">
        <v>5</v>
      </c>
      <c r="B14" s="122">
        <v>439460.3298350824</v>
      </c>
      <c r="C14" s="27">
        <f t="shared" ref="C14:C15" si="4">B14-G14</f>
        <v>139608.04523501405</v>
      </c>
      <c r="D14" s="107">
        <f t="shared" si="2"/>
        <v>29.907925295448141</v>
      </c>
      <c r="E14" s="119">
        <f t="shared" si="3"/>
        <v>0</v>
      </c>
      <c r="F14" s="45">
        <v>466792.81112241442</v>
      </c>
      <c r="G14" s="224">
        <v>299852.28460006835</v>
      </c>
      <c r="H14" s="224">
        <v>633733.3376447605</v>
      </c>
    </row>
    <row r="15" spans="1:8" s="280" customFormat="1" ht="12" x14ac:dyDescent="0.2">
      <c r="A15" s="90" t="s">
        <v>131</v>
      </c>
      <c r="B15" s="122">
        <v>566664.91005873715</v>
      </c>
      <c r="C15" s="27">
        <f t="shared" si="4"/>
        <v>214954.48004715517</v>
      </c>
      <c r="D15" s="107">
        <f t="shared" si="2"/>
        <v>30.458089295927</v>
      </c>
      <c r="E15" s="119">
        <f t="shared" si="3"/>
        <v>0</v>
      </c>
      <c r="F15" s="278">
        <v>705738.55752632488</v>
      </c>
      <c r="G15" s="279">
        <v>351710.43001158198</v>
      </c>
      <c r="H15" s="279">
        <v>1059766.6850410677</v>
      </c>
    </row>
    <row r="16" spans="1:8" x14ac:dyDescent="0.2">
      <c r="A16" s="90"/>
      <c r="B16" s="122"/>
      <c r="C16" s="124"/>
      <c r="D16" s="107"/>
      <c r="E16" s="119"/>
      <c r="F16" s="99"/>
      <c r="G16" s="236"/>
      <c r="H16" s="236"/>
    </row>
    <row r="17" spans="1:8" x14ac:dyDescent="0.2">
      <c r="A17" s="88" t="s">
        <v>54</v>
      </c>
      <c r="B17" s="123">
        <v>489758.32187039871</v>
      </c>
      <c r="C17" s="25">
        <f t="shared" ref="C17:C26" si="5">B17-G17</f>
        <v>31736.091728978849</v>
      </c>
      <c r="D17" s="107">
        <f t="shared" ref="D17:D26" si="6">C17/F17*100</f>
        <v>6.3222063183562662</v>
      </c>
      <c r="E17" s="119">
        <f t="shared" ref="E17:E26" si="7">IF(B17&lt;G17,-1,IF(B17&gt;H17,1,0))</f>
        <v>0</v>
      </c>
      <c r="F17" s="208">
        <v>501978.10907933215</v>
      </c>
      <c r="G17" s="221">
        <v>458022.23014141986</v>
      </c>
      <c r="H17" s="221">
        <v>545933.9880172445</v>
      </c>
    </row>
    <row r="18" spans="1:8" x14ac:dyDescent="0.2">
      <c r="A18" s="90" t="s">
        <v>70</v>
      </c>
      <c r="B18" s="122">
        <v>302157.22358833044</v>
      </c>
      <c r="C18" s="27">
        <f t="shared" si="5"/>
        <v>84802.488004713668</v>
      </c>
      <c r="D18" s="107">
        <f t="shared" si="6"/>
        <v>31.938723313680068</v>
      </c>
      <c r="E18" s="119">
        <f t="shared" si="7"/>
        <v>0</v>
      </c>
      <c r="F18" s="99">
        <v>265516.21106404986</v>
      </c>
      <c r="G18" s="224">
        <v>217354.73558361677</v>
      </c>
      <c r="H18" s="224">
        <v>313677.68654448295</v>
      </c>
    </row>
    <row r="19" spans="1:8" x14ac:dyDescent="0.2">
      <c r="A19" s="90" t="s">
        <v>6</v>
      </c>
      <c r="B19" s="122">
        <v>870868.32197204977</v>
      </c>
      <c r="C19" s="27">
        <f t="shared" si="5"/>
        <v>525546.0314231189</v>
      </c>
      <c r="D19" s="107">
        <f t="shared" si="6"/>
        <v>132.08994779089412</v>
      </c>
      <c r="E19" s="119">
        <f t="shared" si="7"/>
        <v>1</v>
      </c>
      <c r="F19" s="99">
        <v>397869.81538904697</v>
      </c>
      <c r="G19" s="224">
        <v>345322.29054893093</v>
      </c>
      <c r="H19" s="224">
        <v>450417.340229163</v>
      </c>
    </row>
    <row r="20" spans="1:8" x14ac:dyDescent="0.2">
      <c r="A20" s="90" t="s">
        <v>71</v>
      </c>
      <c r="B20" s="122">
        <v>250615.88496254708</v>
      </c>
      <c r="C20" s="27">
        <f t="shared" si="5"/>
        <v>121190.42715462076</v>
      </c>
      <c r="D20" s="107">
        <f t="shared" si="6"/>
        <v>78.280766965089668</v>
      </c>
      <c r="E20" s="119">
        <f t="shared" si="7"/>
        <v>1</v>
      </c>
      <c r="F20" s="99">
        <v>154815.07380818998</v>
      </c>
      <c r="G20" s="224">
        <v>129425.45780792632</v>
      </c>
      <c r="H20" s="224">
        <v>180204.68980845364</v>
      </c>
    </row>
    <row r="21" spans="1:8" x14ac:dyDescent="0.2">
      <c r="A21" s="90" t="s">
        <v>72</v>
      </c>
      <c r="B21" s="122">
        <v>819036.85508846387</v>
      </c>
      <c r="C21" s="27">
        <f t="shared" si="5"/>
        <v>105473.57579598587</v>
      </c>
      <c r="D21" s="107">
        <f t="shared" si="6"/>
        <v>12.398145893206893</v>
      </c>
      <c r="E21" s="119">
        <f t="shared" si="7"/>
        <v>0</v>
      </c>
      <c r="F21" s="99">
        <v>850720.55696470093</v>
      </c>
      <c r="G21" s="224">
        <v>713563.27929247799</v>
      </c>
      <c r="H21" s="224">
        <v>987877.83463692386</v>
      </c>
    </row>
    <row r="22" spans="1:8" ht="20.399999999999999" x14ac:dyDescent="0.2">
      <c r="A22" s="90" t="s">
        <v>62</v>
      </c>
      <c r="B22" s="122">
        <v>516818.18858026783</v>
      </c>
      <c r="C22" s="27">
        <f t="shared" si="5"/>
        <v>159867.71481158101</v>
      </c>
      <c r="D22" s="107">
        <f t="shared" si="6"/>
        <v>37.024045405584161</v>
      </c>
      <c r="E22" s="119">
        <f t="shared" si="7"/>
        <v>1</v>
      </c>
      <c r="F22" s="317">
        <v>431794.29222358542</v>
      </c>
      <c r="G22" s="227">
        <v>356950.47376868682</v>
      </c>
      <c r="H22" s="227">
        <v>506638.11067848402</v>
      </c>
    </row>
    <row r="23" spans="1:8" x14ac:dyDescent="0.2">
      <c r="A23" s="90" t="s">
        <v>61</v>
      </c>
      <c r="B23" s="122">
        <v>989042.47683430987</v>
      </c>
      <c r="C23" s="27">
        <f t="shared" si="5"/>
        <v>-77223.648584635579</v>
      </c>
      <c r="D23" s="139">
        <f t="shared" si="6"/>
        <v>-5.8562033026064988</v>
      </c>
      <c r="E23" s="119">
        <f t="shared" si="7"/>
        <v>-1</v>
      </c>
      <c r="F23" s="99">
        <v>1318664.066021489</v>
      </c>
      <c r="G23" s="224">
        <v>1066266.1254189454</v>
      </c>
      <c r="H23" s="224">
        <v>1571062.0066240325</v>
      </c>
    </row>
    <row r="24" spans="1:8" x14ac:dyDescent="0.2">
      <c r="A24" s="90" t="s">
        <v>40</v>
      </c>
      <c r="B24" s="122">
        <v>855814.07021365385</v>
      </c>
      <c r="C24" s="27">
        <f t="shared" si="5"/>
        <v>70798.435214318451</v>
      </c>
      <c r="D24" s="107">
        <f t="shared" si="6"/>
        <v>8.114877238070207</v>
      </c>
      <c r="E24" s="119">
        <f t="shared" si="7"/>
        <v>0</v>
      </c>
      <c r="F24" s="99">
        <v>872452.32598435436</v>
      </c>
      <c r="G24" s="224">
        <v>785015.63499933539</v>
      </c>
      <c r="H24" s="224">
        <v>959889.01696937333</v>
      </c>
    </row>
    <row r="25" spans="1:8" ht="12" x14ac:dyDescent="0.2">
      <c r="A25" s="90" t="s">
        <v>132</v>
      </c>
      <c r="B25" s="122">
        <v>298436.25072660274</v>
      </c>
      <c r="C25" s="27">
        <f t="shared" si="5"/>
        <v>27679.445200308575</v>
      </c>
      <c r="D25" s="107">
        <f>C25/F25*100</f>
        <v>6.7395966450884677</v>
      </c>
      <c r="E25" s="119">
        <f t="shared" si="7"/>
        <v>0</v>
      </c>
      <c r="F25" s="99">
        <v>410698.83938054636</v>
      </c>
      <c r="G25" s="224">
        <v>270756.80552629416</v>
      </c>
      <c r="H25" s="224">
        <v>550640.87323479855</v>
      </c>
    </row>
    <row r="26" spans="1:8" x14ac:dyDescent="0.2">
      <c r="A26" s="90" t="s">
        <v>63</v>
      </c>
      <c r="B26" s="122">
        <v>178854.94194964782</v>
      </c>
      <c r="C26" s="27">
        <f t="shared" si="5"/>
        <v>48533.992320904013</v>
      </c>
      <c r="D26" s="107">
        <f t="shared" si="6"/>
        <v>31.049174850481887</v>
      </c>
      <c r="E26" s="119">
        <f t="shared" si="7"/>
        <v>0</v>
      </c>
      <c r="F26" s="45">
        <v>156313.30801742952</v>
      </c>
      <c r="G26" s="224">
        <v>130320.94962874381</v>
      </c>
      <c r="H26" s="224">
        <v>182305.66640611523</v>
      </c>
    </row>
    <row r="27" spans="1:8" x14ac:dyDescent="0.2">
      <c r="A27" s="90"/>
      <c r="B27" s="122"/>
      <c r="C27" s="125"/>
      <c r="D27" s="107"/>
      <c r="E27" s="119"/>
      <c r="F27" s="45"/>
      <c r="G27" s="231"/>
      <c r="H27" s="231"/>
    </row>
    <row r="28" spans="1:8" x14ac:dyDescent="0.2">
      <c r="A28" s="84" t="s">
        <v>219</v>
      </c>
      <c r="B28" s="120">
        <v>472823.21397850628</v>
      </c>
      <c r="C28" s="13">
        <f>B28-G28</f>
        <v>41969.293027475767</v>
      </c>
      <c r="D28" s="121">
        <f>C28/F28*100</f>
        <v>8.9045684564151948</v>
      </c>
      <c r="E28" s="118">
        <f t="shared" ref="E28:E38" si="8">IF(B28&lt;G28,-1,IF(B28&gt;H28,1,0))</f>
        <v>0</v>
      </c>
      <c r="F28" s="208">
        <v>471323.15544432105</v>
      </c>
      <c r="G28" s="221">
        <v>430853.92095103051</v>
      </c>
      <c r="H28" s="221">
        <v>511792.38993761159</v>
      </c>
    </row>
    <row r="29" spans="1:8" x14ac:dyDescent="0.2">
      <c r="A29" s="90"/>
      <c r="B29" s="122"/>
      <c r="C29" s="125"/>
      <c r="D29" s="107"/>
      <c r="E29" s="119"/>
      <c r="F29" s="45"/>
      <c r="G29" s="224"/>
      <c r="H29" s="224"/>
    </row>
    <row r="30" spans="1:8" ht="12" x14ac:dyDescent="0.2">
      <c r="A30" s="186" t="s">
        <v>223</v>
      </c>
      <c r="B30" s="122">
        <v>1469721.4705882354</v>
      </c>
      <c r="C30" s="27">
        <f t="shared" ref="C30:C38" si="9">B30-G30</f>
        <v>-240677.9652883946</v>
      </c>
      <c r="D30" s="107">
        <f t="shared" ref="D30:D38" si="10">C30/F30*100</f>
        <v>-12.691749210683426</v>
      </c>
      <c r="E30" s="119">
        <f t="shared" si="8"/>
        <v>-1</v>
      </c>
      <c r="F30" s="45">
        <v>1896334.0773059174</v>
      </c>
      <c r="G30" s="224">
        <v>1710399.43587663</v>
      </c>
      <c r="H30" s="224">
        <v>2082268.7187352048</v>
      </c>
    </row>
    <row r="31" spans="1:8" x14ac:dyDescent="0.2">
      <c r="A31" s="96" t="s">
        <v>208</v>
      </c>
      <c r="B31" s="122">
        <v>1156663.230921407</v>
      </c>
      <c r="C31" s="27">
        <f t="shared" si="9"/>
        <v>144445.71481253393</v>
      </c>
      <c r="D31" s="107">
        <f t="shared" si="10"/>
        <v>12.824584441858358</v>
      </c>
      <c r="E31" s="119">
        <f t="shared" si="8"/>
        <v>0</v>
      </c>
      <c r="F31" s="45">
        <v>1126318.8719088265</v>
      </c>
      <c r="G31" s="224">
        <v>1012217.5161088731</v>
      </c>
      <c r="H31" s="224">
        <v>1240420.22770878</v>
      </c>
    </row>
    <row r="32" spans="1:8" x14ac:dyDescent="0.2">
      <c r="A32" s="96" t="s">
        <v>209</v>
      </c>
      <c r="B32" s="122">
        <v>620840.38717798237</v>
      </c>
      <c r="C32" s="27">
        <f t="shared" si="9"/>
        <v>123156.30900121765</v>
      </c>
      <c r="D32" s="107">
        <f t="shared" si="10"/>
        <v>20.914040565924477</v>
      </c>
      <c r="E32" s="119">
        <f t="shared" si="8"/>
        <v>0</v>
      </c>
      <c r="F32" s="45">
        <v>588869.03567490377</v>
      </c>
      <c r="G32" s="224">
        <v>497684.07817676471</v>
      </c>
      <c r="H32" s="224">
        <v>680053.99317304278</v>
      </c>
    </row>
    <row r="33" spans="1:8" x14ac:dyDescent="0.2">
      <c r="A33" s="96" t="s">
        <v>210</v>
      </c>
      <c r="B33" s="122">
        <v>456478.08098608936</v>
      </c>
      <c r="C33" s="27">
        <f t="shared" si="9"/>
        <v>45636.26008274802</v>
      </c>
      <c r="D33" s="107">
        <f t="shared" si="10"/>
        <v>10.157578455979909</v>
      </c>
      <c r="E33" s="119">
        <f t="shared" si="8"/>
        <v>0</v>
      </c>
      <c r="F33" s="45">
        <v>449282.87072083907</v>
      </c>
      <c r="G33" s="224">
        <v>410841.82090334134</v>
      </c>
      <c r="H33" s="224">
        <v>487723.9205383368</v>
      </c>
    </row>
    <row r="34" spans="1:8" ht="20.399999999999999" x14ac:dyDescent="0.2">
      <c r="A34" s="96" t="s">
        <v>211</v>
      </c>
      <c r="B34" s="122">
        <v>230814.24965024501</v>
      </c>
      <c r="C34" s="27">
        <f t="shared" si="9"/>
        <v>46566.536992523441</v>
      </c>
      <c r="D34" s="107">
        <f t="shared" si="10"/>
        <v>22.502409410014021</v>
      </c>
      <c r="E34" s="119">
        <f t="shared" si="8"/>
        <v>1</v>
      </c>
      <c r="F34" s="318">
        <v>206940.22646215121</v>
      </c>
      <c r="G34" s="227">
        <v>184247.71265772157</v>
      </c>
      <c r="H34" s="227">
        <v>229632.74026658086</v>
      </c>
    </row>
    <row r="35" spans="1:8" ht="20.399999999999999" x14ac:dyDescent="0.2">
      <c r="A35" s="96" t="s">
        <v>212</v>
      </c>
      <c r="B35" s="122">
        <v>109457.90530186944</v>
      </c>
      <c r="C35" s="27">
        <f t="shared" si="9"/>
        <v>43026.251405884599</v>
      </c>
      <c r="D35" s="107">
        <f t="shared" si="10"/>
        <v>33.707763623277735</v>
      </c>
      <c r="E35" s="119">
        <f t="shared" si="8"/>
        <v>0</v>
      </c>
      <c r="F35" s="318">
        <v>127644.93036901372</v>
      </c>
      <c r="G35" s="227">
        <v>66431.65389598484</v>
      </c>
      <c r="H35" s="227">
        <v>188858.20684204259</v>
      </c>
    </row>
    <row r="36" spans="1:8" ht="20.399999999999999" x14ac:dyDescent="0.2">
      <c r="A36" s="96" t="s">
        <v>213</v>
      </c>
      <c r="B36" s="122">
        <v>96587.787294920636</v>
      </c>
      <c r="C36" s="27">
        <f t="shared" si="9"/>
        <v>29204.618252188127</v>
      </c>
      <c r="D36" s="107">
        <f t="shared" si="10"/>
        <v>30.175972008057308</v>
      </c>
      <c r="E36" s="119">
        <f t="shared" si="8"/>
        <v>0</v>
      </c>
      <c r="F36" s="318">
        <v>96781.035733961384</v>
      </c>
      <c r="G36" s="227">
        <v>67383.169042732508</v>
      </c>
      <c r="H36" s="227">
        <v>126178.90242519026</v>
      </c>
    </row>
    <row r="37" spans="1:8" ht="20.399999999999999" x14ac:dyDescent="0.2">
      <c r="A37" s="96" t="s">
        <v>214</v>
      </c>
      <c r="B37" s="122">
        <v>336882.40746219578</v>
      </c>
      <c r="C37" s="27">
        <f t="shared" si="9"/>
        <v>97728.499581358366</v>
      </c>
      <c r="D37" s="107">
        <f t="shared" si="10"/>
        <v>33.464778219266591</v>
      </c>
      <c r="E37" s="119">
        <f t="shared" si="8"/>
        <v>0</v>
      </c>
      <c r="F37" s="318">
        <v>292033.90783296269</v>
      </c>
      <c r="G37" s="227">
        <v>239153.90788083742</v>
      </c>
      <c r="H37" s="227">
        <v>344913.907785088</v>
      </c>
    </row>
    <row r="38" spans="1:8" x14ac:dyDescent="0.2">
      <c r="A38" s="186" t="s">
        <v>215</v>
      </c>
      <c r="B38" s="122">
        <v>232647.46811616176</v>
      </c>
      <c r="C38" s="27">
        <f t="shared" si="9"/>
        <v>21972.239377330989</v>
      </c>
      <c r="D38" s="107">
        <f t="shared" si="10"/>
        <v>9.6631079999500393</v>
      </c>
      <c r="E38" s="119">
        <f t="shared" si="8"/>
        <v>0</v>
      </c>
      <c r="F38" s="45">
        <v>227382.73625260722</v>
      </c>
      <c r="G38" s="224">
        <v>210675.22873883077</v>
      </c>
      <c r="H38" s="224">
        <v>244090.24376638368</v>
      </c>
    </row>
    <row r="39" spans="1:8" x14ac:dyDescent="0.2">
      <c r="A39" s="90"/>
      <c r="B39" s="122"/>
      <c r="C39" s="125"/>
      <c r="D39" s="107"/>
      <c r="E39" s="119"/>
      <c r="F39" s="45"/>
      <c r="G39" s="224"/>
      <c r="H39" s="224"/>
    </row>
    <row r="40" spans="1:8" x14ac:dyDescent="0.2">
      <c r="A40" s="84" t="s">
        <v>216</v>
      </c>
      <c r="B40" s="120">
        <v>472823.21397850628</v>
      </c>
      <c r="C40" s="13">
        <f>B40-G40</f>
        <v>41969.293027475767</v>
      </c>
      <c r="D40" s="121">
        <f>C40/F40*100</f>
        <v>8.9045684564151948</v>
      </c>
      <c r="E40" s="118">
        <f>IF(B40&lt;G40,-1,IF(B40&gt;H40,1,0))</f>
        <v>0</v>
      </c>
      <c r="F40" s="208">
        <v>471323.15544432105</v>
      </c>
      <c r="G40" s="221">
        <v>430853.92095103051</v>
      </c>
      <c r="H40" s="221">
        <v>511792.38993761159</v>
      </c>
    </row>
    <row r="41" spans="1:8" x14ac:dyDescent="0.2">
      <c r="A41" s="86"/>
      <c r="B41" s="122"/>
      <c r="C41" s="124"/>
      <c r="D41" s="107"/>
      <c r="E41" s="119"/>
      <c r="F41" s="45"/>
      <c r="G41" s="231"/>
      <c r="H41" s="231"/>
    </row>
    <row r="42" spans="1:8" ht="12" x14ac:dyDescent="0.2">
      <c r="A42" s="96" t="s">
        <v>224</v>
      </c>
      <c r="B42" s="122">
        <v>976929.66718263307</v>
      </c>
      <c r="C42" s="27">
        <f t="shared" ref="C42:C44" si="11">B42-G42</f>
        <v>83293.964284142246</v>
      </c>
      <c r="D42" s="107">
        <f t="shared" ref="D42:D44" si="12">C42/F42*100</f>
        <v>8.4982398923663478</v>
      </c>
      <c r="E42" s="119">
        <f>IF(B42&lt;G42,-1,IF(B42&gt;H42,1,0))</f>
        <v>0</v>
      </c>
      <c r="F42" s="45">
        <v>980131.94895759667</v>
      </c>
      <c r="G42" s="224">
        <v>893635.70289849082</v>
      </c>
      <c r="H42" s="224">
        <v>1066628.1950167026</v>
      </c>
    </row>
    <row r="43" spans="1:8" ht="12" x14ac:dyDescent="0.2">
      <c r="A43" s="96" t="s">
        <v>225</v>
      </c>
      <c r="B43" s="122">
        <v>258728.4343606662</v>
      </c>
      <c r="C43" s="27">
        <f t="shared" si="11"/>
        <v>41465.96373004833</v>
      </c>
      <c r="D43" s="107">
        <f t="shared" si="12"/>
        <v>17.53754783726249</v>
      </c>
      <c r="E43" s="119">
        <f>IF(B43&lt;G43,-1,IF(B43&gt;H43,1,0))</f>
        <v>1</v>
      </c>
      <c r="F43" s="45">
        <v>236441.05843545872</v>
      </c>
      <c r="G43" s="224">
        <v>217262.47063061787</v>
      </c>
      <c r="H43" s="224">
        <v>255619.64624029957</v>
      </c>
    </row>
    <row r="44" spans="1:8" x14ac:dyDescent="0.2">
      <c r="A44" s="96" t="s">
        <v>12</v>
      </c>
      <c r="B44" s="122">
        <v>232647.46811616176</v>
      </c>
      <c r="C44" s="27">
        <f t="shared" si="11"/>
        <v>21972.239377330989</v>
      </c>
      <c r="D44" s="107">
        <f t="shared" si="12"/>
        <v>9.6631079999500393</v>
      </c>
      <c r="E44" s="119">
        <f>IF(B44&lt;G44,-1,IF(B44&gt;H44,1,0))</f>
        <v>0</v>
      </c>
      <c r="F44" s="45">
        <v>227382.73625260722</v>
      </c>
      <c r="G44" s="224">
        <v>210675.22873883077</v>
      </c>
      <c r="H44" s="224">
        <v>244090.24376638368</v>
      </c>
    </row>
    <row r="45" spans="1:8" x14ac:dyDescent="0.2">
      <c r="A45" s="90"/>
      <c r="B45" s="122"/>
      <c r="C45" s="124"/>
      <c r="D45" s="107"/>
      <c r="E45" s="119"/>
      <c r="F45" s="45"/>
      <c r="G45" s="231"/>
      <c r="H45" s="231"/>
    </row>
    <row r="46" spans="1:8" x14ac:dyDescent="0.2">
      <c r="A46" s="126" t="s">
        <v>217</v>
      </c>
      <c r="B46" s="120">
        <v>472823.21397850628</v>
      </c>
      <c r="C46" s="13">
        <f>B46-G46</f>
        <v>41969.293027475767</v>
      </c>
      <c r="D46" s="121">
        <f>C46/F46*100</f>
        <v>8.9045684564151948</v>
      </c>
      <c r="E46" s="118">
        <f>IF(B46&lt;G46,-1,IF(B46&gt;H46,1,0))</f>
        <v>0</v>
      </c>
      <c r="F46" s="208">
        <v>471323.15544432105</v>
      </c>
      <c r="G46" s="221">
        <v>430853.92095103051</v>
      </c>
      <c r="H46" s="221">
        <v>511792.38993761159</v>
      </c>
    </row>
    <row r="47" spans="1:8" x14ac:dyDescent="0.2">
      <c r="A47" s="127"/>
      <c r="B47" s="122"/>
      <c r="C47" s="124"/>
      <c r="D47" s="107"/>
      <c r="E47" s="119"/>
      <c r="F47" s="45"/>
      <c r="G47" s="231"/>
      <c r="H47" s="231"/>
    </row>
    <row r="48" spans="1:8" x14ac:dyDescent="0.2">
      <c r="A48" s="128" t="s">
        <v>8</v>
      </c>
      <c r="B48" s="122">
        <v>971806.35923881747</v>
      </c>
      <c r="C48" s="27">
        <f t="shared" ref="C48:C49" si="13">B48-G48</f>
        <v>7068.7409755049739</v>
      </c>
      <c r="D48" s="107">
        <f t="shared" ref="D48:D49" si="14">C48/F48*100</f>
        <v>0.67071631667478093</v>
      </c>
      <c r="E48" s="119">
        <f>IF(B48&lt;G48,-1,IF(B48&gt;H48,1,0))</f>
        <v>0</v>
      </c>
      <c r="F48" s="45">
        <v>1053909.2012178507</v>
      </c>
      <c r="G48" s="224">
        <v>964737.6182633125</v>
      </c>
      <c r="H48" s="224">
        <v>1143080.7841723887</v>
      </c>
    </row>
    <row r="49" spans="1:8" x14ac:dyDescent="0.2">
      <c r="A49" s="128" t="s">
        <v>9</v>
      </c>
      <c r="B49" s="122">
        <v>338427.43584668933</v>
      </c>
      <c r="C49" s="27">
        <f t="shared" si="13"/>
        <v>76814.640172206593</v>
      </c>
      <c r="D49" s="107">
        <f t="shared" si="14"/>
        <v>26.564803075645592</v>
      </c>
      <c r="E49" s="119">
        <f>IF(B49&lt;G49,-1,IF(B49&gt;H49,1,0))</f>
        <v>1</v>
      </c>
      <c r="F49" s="45">
        <v>289159.45641859347</v>
      </c>
      <c r="G49" s="224">
        <v>261612.79567448274</v>
      </c>
      <c r="H49" s="224">
        <v>316706.11716270418</v>
      </c>
    </row>
    <row r="50" spans="1:8" x14ac:dyDescent="0.2">
      <c r="A50" s="129"/>
      <c r="B50" s="122"/>
      <c r="C50" s="130"/>
      <c r="D50" s="107"/>
      <c r="E50" s="119"/>
      <c r="F50" s="45"/>
      <c r="G50" s="231"/>
      <c r="H50" s="231"/>
    </row>
    <row r="51" spans="1:8" x14ac:dyDescent="0.2">
      <c r="A51" s="126" t="s">
        <v>218</v>
      </c>
      <c r="B51" s="120">
        <v>472823.21397850628</v>
      </c>
      <c r="C51" s="13">
        <f>B51-G51</f>
        <v>41969.293027475767</v>
      </c>
      <c r="D51" s="121">
        <f>C51/F51*100</f>
        <v>8.9045684564151948</v>
      </c>
      <c r="E51" s="118">
        <f>IF(B51&lt;G51,-1,IF(B51&gt;H51,1,0))</f>
        <v>0</v>
      </c>
      <c r="F51" s="208">
        <v>471323.15544432105</v>
      </c>
      <c r="G51" s="221">
        <v>430853.92095103051</v>
      </c>
      <c r="H51" s="221">
        <v>511792.38993761159</v>
      </c>
    </row>
    <row r="52" spans="1:8" x14ac:dyDescent="0.2">
      <c r="A52" s="127"/>
      <c r="B52" s="122"/>
      <c r="C52" s="124"/>
      <c r="D52" s="107"/>
      <c r="E52" s="119"/>
      <c r="F52" s="45"/>
      <c r="G52" s="231"/>
      <c r="H52" s="231"/>
    </row>
    <row r="53" spans="1:8" x14ac:dyDescent="0.2">
      <c r="A53" s="128" t="s">
        <v>13</v>
      </c>
      <c r="B53" s="122">
        <v>552503.36108183383</v>
      </c>
      <c r="C53" s="27">
        <f t="shared" ref="C53:C55" si="15">B53-G53</f>
        <v>33409.28451242001</v>
      </c>
      <c r="D53" s="107">
        <f t="shared" ref="D53:D55" si="16">C53/F53*100</f>
        <v>5.8753792880374576</v>
      </c>
      <c r="E53" s="119">
        <f>IF(B53&lt;G53,-1,IF(B53&gt;H53,1,0))</f>
        <v>0</v>
      </c>
      <c r="F53" s="45">
        <v>568631.96186232346</v>
      </c>
      <c r="G53" s="224">
        <v>519094.07656941382</v>
      </c>
      <c r="H53" s="224">
        <v>618169.84715523315</v>
      </c>
    </row>
    <row r="54" spans="1:8" x14ac:dyDescent="0.2">
      <c r="A54" s="128" t="s">
        <v>11</v>
      </c>
      <c r="B54" s="122">
        <v>145285.64294175166</v>
      </c>
      <c r="C54" s="27">
        <f t="shared" si="15"/>
        <v>48857.97841871102</v>
      </c>
      <c r="D54" s="107">
        <f t="shared" si="16"/>
        <v>38.739649035162408</v>
      </c>
      <c r="E54" s="119">
        <f>IF(B54&lt;G54,-1,IF(B54&gt;H54,1,0))</f>
        <v>0</v>
      </c>
      <c r="F54" s="45">
        <v>126118.79466012873</v>
      </c>
      <c r="G54" s="224">
        <v>96427.664523040643</v>
      </c>
      <c r="H54" s="224">
        <v>155809.92479721681</v>
      </c>
    </row>
    <row r="55" spans="1:8" ht="10.8" thickBot="1" x14ac:dyDescent="0.25">
      <c r="A55" s="128" t="s">
        <v>14</v>
      </c>
      <c r="B55" s="131">
        <v>521458.40672061773</v>
      </c>
      <c r="C55" s="27">
        <f t="shared" si="15"/>
        <v>341152.2104098362</v>
      </c>
      <c r="D55" s="132">
        <f t="shared" si="16"/>
        <v>154.83799615786776</v>
      </c>
      <c r="E55" s="312">
        <f>IF(B55&lt;G55,-1,IF(B55&gt;H55,1,0))</f>
        <v>1</v>
      </c>
      <c r="F55" s="233">
        <v>220328.48452908712</v>
      </c>
      <c r="G55" s="233">
        <v>180306.19631078152</v>
      </c>
      <c r="H55" s="233">
        <v>260350.77274739271</v>
      </c>
    </row>
    <row r="56" spans="1:8" ht="11.25" customHeight="1" x14ac:dyDescent="0.2">
      <c r="A56" s="369" t="s">
        <v>114</v>
      </c>
      <c r="B56" s="369"/>
      <c r="C56" s="369"/>
      <c r="D56" s="369"/>
      <c r="E56" s="369"/>
      <c r="F56" s="133"/>
    </row>
    <row r="57" spans="1:8" ht="11.25" customHeight="1" x14ac:dyDescent="0.2">
      <c r="A57" s="361" t="s">
        <v>115</v>
      </c>
      <c r="B57" s="361"/>
      <c r="C57" s="361"/>
      <c r="D57" s="361"/>
      <c r="E57" s="361"/>
      <c r="F57" s="133"/>
    </row>
    <row r="58" spans="1:8" x14ac:dyDescent="0.2">
      <c r="A58" s="361" t="s">
        <v>116</v>
      </c>
      <c r="B58" s="361"/>
      <c r="C58" s="361"/>
      <c r="D58" s="361"/>
      <c r="E58" s="361"/>
      <c r="F58" s="133"/>
    </row>
    <row r="59" spans="1:8" ht="11.25" customHeight="1" x14ac:dyDescent="0.2">
      <c r="A59" s="358" t="s">
        <v>226</v>
      </c>
      <c r="B59" s="358"/>
      <c r="C59" s="358"/>
      <c r="D59" s="358"/>
      <c r="E59" s="358"/>
      <c r="F59" s="133"/>
    </row>
    <row r="60" spans="1:8" ht="11.25" customHeight="1" x14ac:dyDescent="0.2">
      <c r="A60" s="361" t="s">
        <v>227</v>
      </c>
      <c r="B60" s="361"/>
      <c r="C60" s="361"/>
      <c r="D60" s="361"/>
      <c r="E60" s="361"/>
      <c r="F60" s="133"/>
    </row>
    <row r="61" spans="1:8" ht="11.25" customHeight="1" x14ac:dyDescent="0.2">
      <c r="A61" s="361" t="s">
        <v>228</v>
      </c>
      <c r="B61" s="361"/>
      <c r="C61" s="361"/>
      <c r="D61" s="361"/>
      <c r="E61" s="361"/>
      <c r="F61" s="133"/>
    </row>
    <row r="62" spans="1:8" ht="11.25" customHeight="1" x14ac:dyDescent="0.2">
      <c r="A62" s="361" t="s">
        <v>66</v>
      </c>
      <c r="B62" s="361"/>
      <c r="C62" s="361"/>
      <c r="D62" s="361"/>
      <c r="E62" s="361"/>
      <c r="F62" s="133"/>
    </row>
    <row r="63" spans="1:8" ht="11.25" customHeight="1" x14ac:dyDescent="0.2">
      <c r="A63" s="343" t="s">
        <v>235</v>
      </c>
      <c r="B63" s="343"/>
      <c r="C63" s="343"/>
      <c r="D63" s="343"/>
      <c r="E63" s="343"/>
      <c r="F63" s="134"/>
    </row>
    <row r="64" spans="1:8" hidden="1" x14ac:dyDescent="0.2">
      <c r="A64" s="77">
        <v>1</v>
      </c>
      <c r="B64" s="77">
        <v>-1</v>
      </c>
      <c r="C64" s="77">
        <v>0</v>
      </c>
    </row>
  </sheetData>
  <mergeCells count="17">
    <mergeCell ref="A1:E1"/>
    <mergeCell ref="A2:E2"/>
    <mergeCell ref="A3:E3"/>
    <mergeCell ref="F3:H3"/>
    <mergeCell ref="A4:A5"/>
    <mergeCell ref="C4:D4"/>
    <mergeCell ref="E4:E5"/>
    <mergeCell ref="F4:F5"/>
    <mergeCell ref="G4:H4"/>
    <mergeCell ref="A62:E62"/>
    <mergeCell ref="A63:E63"/>
    <mergeCell ref="A56:E56"/>
    <mergeCell ref="A57:E57"/>
    <mergeCell ref="A58:E58"/>
    <mergeCell ref="A59:E59"/>
    <mergeCell ref="A60:E60"/>
    <mergeCell ref="A61:E61"/>
  </mergeCells>
  <conditionalFormatting sqref="A64:C64 E40 E42:E44 E46 E48:E49 E51 E53:E55 E9:E10 E7 E17:E38 E12:E15">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Erick Jara Tenorio</cp:lastModifiedBy>
  <cp:lastPrinted>2014-01-09T21:56:11Z</cp:lastPrinted>
  <dcterms:created xsi:type="dcterms:W3CDTF">2011-08-26T21:25:00Z</dcterms:created>
  <dcterms:modified xsi:type="dcterms:W3CDTF">2021-11-01T21:00:13Z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